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Jelena\Polugodišnji izvještaj o izvršenju financijskog plana 2023\"/>
    </mc:Choice>
  </mc:AlternateContent>
  <xr:revisionPtr revIDLastSave="0" documentId="13_ncr:1_{CDF0D30F-EE96-45CB-8D39-AFB454CAD64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Opći dio" sheetId="8" r:id="rId1"/>
    <sheet name="Prihodi i rashodi - ekon. klf." sheetId="7" r:id="rId2"/>
    <sheet name="Prihodi i rashodi - izvori" sheetId="6" r:id="rId3"/>
    <sheet name="Prih i rash.-progr.,funk izvori" sheetId="5" r:id="rId4"/>
    <sheet name="Rashodi-funkcijska" sheetId="9" r:id="rId5"/>
  </sheets>
  <definedNames>
    <definedName name="_xlnm.Print_Titles" localSheetId="3">'Prih i rash.-progr.,funk izvori'!$2:$2</definedName>
    <definedName name="_xlnm.Print_Titles" localSheetId="1">'Prihodi i rashodi - ekon. klf.'!$1:$2</definedName>
    <definedName name="_xlnm.Print_Area" localSheetId="2">'Prihodi i rashodi - izvori'!$A$1:$H$38</definedName>
  </definedNames>
  <calcPr calcId="179021"/>
</workbook>
</file>

<file path=xl/calcChain.xml><?xml version="1.0" encoding="utf-8"?>
<calcChain xmlns="http://schemas.openxmlformats.org/spreadsheetml/2006/main">
  <c r="E100" i="5" l="1"/>
  <c r="F7" i="9" l="1"/>
  <c r="F8" i="9"/>
  <c r="F6" i="9"/>
  <c r="E7" i="9"/>
  <c r="E8" i="9"/>
  <c r="E6" i="9"/>
  <c r="B16" i="8"/>
  <c r="D16" i="8"/>
  <c r="D13" i="8"/>
  <c r="D17" i="8" s="1"/>
  <c r="D35" i="8" s="1"/>
  <c r="B61" i="7"/>
  <c r="B50" i="7"/>
  <c r="B103" i="7"/>
  <c r="B99" i="7" s="1"/>
  <c r="B73" i="7"/>
  <c r="B54" i="7"/>
  <c r="B41" i="7"/>
  <c r="B40" i="7" s="1"/>
  <c r="B106" i="7"/>
  <c r="G43" i="7"/>
  <c r="F43" i="7"/>
  <c r="G42" i="7"/>
  <c r="F42" i="7"/>
  <c r="B49" i="7" l="1"/>
  <c r="B39" i="7"/>
  <c r="B122" i="7" s="1"/>
  <c r="E37" i="7"/>
  <c r="E18" i="6"/>
  <c r="D18" i="7" l="1"/>
  <c r="D6" i="7"/>
  <c r="D5" i="7" s="1"/>
  <c r="D12" i="7"/>
  <c r="D9" i="7"/>
  <c r="C5" i="7"/>
  <c r="C37" i="7" s="1"/>
  <c r="C12" i="7"/>
  <c r="C9" i="7"/>
  <c r="D115" i="7"/>
  <c r="D106" i="7"/>
  <c r="D103" i="7" s="1"/>
  <c r="D99" i="7" s="1"/>
  <c r="C106" i="7"/>
  <c r="D73" i="7"/>
  <c r="D49" i="7" s="1"/>
  <c r="D39" i="7" s="1"/>
  <c r="D61" i="7"/>
  <c r="D40" i="7"/>
  <c r="D54" i="7"/>
  <c r="D50" i="7"/>
  <c r="D41" i="7"/>
  <c r="C39" i="7"/>
  <c r="D37" i="7" l="1"/>
  <c r="E25" i="8"/>
  <c r="E16" i="8"/>
  <c r="E13" i="8"/>
  <c r="E17" i="8" s="1"/>
  <c r="E35" i="8" s="1"/>
  <c r="B13" i="8"/>
  <c r="B17" i="8" s="1"/>
  <c r="B35" i="8" s="1"/>
  <c r="C73" i="7" l="1"/>
  <c r="C61" i="7"/>
  <c r="C54" i="7"/>
  <c r="C50" i="7"/>
  <c r="C41" i="7"/>
  <c r="E99" i="7"/>
  <c r="F99" i="7" s="1"/>
  <c r="E119" i="7"/>
  <c r="G119" i="7" s="1"/>
  <c r="E120" i="7"/>
  <c r="G120" i="7" s="1"/>
  <c r="E47" i="7"/>
  <c r="G47" i="7" s="1"/>
  <c r="G98" i="7"/>
  <c r="F98" i="7"/>
  <c r="G97" i="7"/>
  <c r="F97" i="7"/>
  <c r="G96" i="7"/>
  <c r="F96" i="7"/>
  <c r="E73" i="7"/>
  <c r="F73" i="7" s="1"/>
  <c r="E61" i="7"/>
  <c r="E54" i="7"/>
  <c r="G54" i="7" s="1"/>
  <c r="E50" i="7"/>
  <c r="G50" i="7" s="1"/>
  <c r="E45" i="7"/>
  <c r="G45" i="7" s="1"/>
  <c r="E41" i="7"/>
  <c r="G41" i="7" s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8" i="7"/>
  <c r="G44" i="7"/>
  <c r="G46" i="7"/>
  <c r="G48" i="7"/>
  <c r="G51" i="7"/>
  <c r="G52" i="7"/>
  <c r="G53" i="7"/>
  <c r="G55" i="7"/>
  <c r="G56" i="7"/>
  <c r="G57" i="7"/>
  <c r="G58" i="7"/>
  <c r="G59" i="7"/>
  <c r="G60" i="7"/>
  <c r="G62" i="7"/>
  <c r="G63" i="7"/>
  <c r="G64" i="7"/>
  <c r="G65" i="7"/>
  <c r="G66" i="7"/>
  <c r="G67" i="7"/>
  <c r="G68" i="7"/>
  <c r="G69" i="7"/>
  <c r="G70" i="7"/>
  <c r="G71" i="7"/>
  <c r="G72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21" i="7"/>
  <c r="G122" i="7"/>
  <c r="G5" i="7"/>
  <c r="F122" i="7"/>
  <c r="F44" i="7"/>
  <c r="F46" i="7"/>
  <c r="F47" i="7"/>
  <c r="F48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20" i="7"/>
  <c r="F121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B37" i="7"/>
  <c r="G37" i="7"/>
  <c r="B18" i="6"/>
  <c r="G73" i="7" l="1"/>
  <c r="E49" i="7"/>
  <c r="F49" i="7" s="1"/>
  <c r="G61" i="7"/>
  <c r="E40" i="7"/>
  <c r="G40" i="7" s="1"/>
  <c r="F41" i="7"/>
  <c r="F119" i="7"/>
  <c r="F50" i="7"/>
  <c r="F45" i="7"/>
  <c r="F37" i="7"/>
  <c r="B38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2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E38" i="6"/>
  <c r="F38" i="6" s="1"/>
  <c r="E41" i="5"/>
  <c r="E42" i="5"/>
  <c r="E43" i="5"/>
  <c r="E44" i="5"/>
  <c r="E45" i="5"/>
  <c r="E46" i="5"/>
  <c r="E47" i="5"/>
  <c r="E48" i="5"/>
  <c r="E49" i="5"/>
  <c r="E50" i="5"/>
  <c r="E51" i="5"/>
  <c r="E40" i="5"/>
  <c r="F18" i="6"/>
  <c r="B233" i="5"/>
  <c r="B230" i="5"/>
  <c r="B227" i="5"/>
  <c r="B255" i="5"/>
  <c r="B252" i="5"/>
  <c r="B249" i="5"/>
  <c r="B116" i="5"/>
  <c r="B111" i="5"/>
  <c r="B106" i="5"/>
  <c r="B103" i="5"/>
  <c r="B84" i="5"/>
  <c r="B76" i="5"/>
  <c r="B71" i="5"/>
  <c r="B67" i="5"/>
  <c r="C34" i="5"/>
  <c r="D34" i="5"/>
  <c r="B34" i="5"/>
  <c r="B29" i="5"/>
  <c r="B19" i="5"/>
  <c r="B12" i="5"/>
  <c r="B8" i="5"/>
  <c r="G49" i="7" l="1"/>
  <c r="F40" i="7"/>
  <c r="E39" i="7"/>
  <c r="G38" i="6"/>
  <c r="B7" i="5"/>
  <c r="D283" i="5"/>
  <c r="D282" i="5" s="1"/>
  <c r="C283" i="5"/>
  <c r="C282" i="5" s="1"/>
  <c r="C281" i="5" s="1"/>
  <c r="D279" i="5"/>
  <c r="D278" i="5" s="1"/>
  <c r="C279" i="5"/>
  <c r="C278" i="5" s="1"/>
  <c r="D276" i="5"/>
  <c r="C276" i="5"/>
  <c r="C275" i="5" s="1"/>
  <c r="D271" i="5"/>
  <c r="D270" i="5" s="1"/>
  <c r="C271" i="5"/>
  <c r="C270" i="5" s="1"/>
  <c r="E268" i="5"/>
  <c r="D267" i="5"/>
  <c r="C267" i="5"/>
  <c r="E267" i="5" s="1"/>
  <c r="D265" i="5"/>
  <c r="C265" i="5"/>
  <c r="D263" i="5"/>
  <c r="C263" i="5"/>
  <c r="D261" i="5"/>
  <c r="C261" i="5"/>
  <c r="D255" i="5"/>
  <c r="C255" i="5"/>
  <c r="D252" i="5"/>
  <c r="C252" i="5"/>
  <c r="D249" i="5"/>
  <c r="C249" i="5"/>
  <c r="E249" i="5" s="1"/>
  <c r="D245" i="5"/>
  <c r="C245" i="5"/>
  <c r="D243" i="5"/>
  <c r="C243" i="5"/>
  <c r="E243" i="5" s="1"/>
  <c r="D241" i="5"/>
  <c r="C241" i="5"/>
  <c r="D233" i="5"/>
  <c r="C233" i="5"/>
  <c r="D230" i="5"/>
  <c r="C230" i="5"/>
  <c r="D227" i="5"/>
  <c r="C227" i="5"/>
  <c r="E227" i="5" s="1"/>
  <c r="E228" i="5"/>
  <c r="E229" i="5"/>
  <c r="E231" i="5"/>
  <c r="E232" i="5"/>
  <c r="E234" i="5"/>
  <c r="E235" i="5"/>
  <c r="E236" i="5"/>
  <c r="E237" i="5"/>
  <c r="E238" i="5"/>
  <c r="E239" i="5"/>
  <c r="E240" i="5"/>
  <c r="E242" i="5"/>
  <c r="E244" i="5"/>
  <c r="E246" i="5"/>
  <c r="E250" i="5"/>
  <c r="E251" i="5"/>
  <c r="E253" i="5"/>
  <c r="E254" i="5"/>
  <c r="E256" i="5"/>
  <c r="E257" i="5"/>
  <c r="E258" i="5"/>
  <c r="E259" i="5"/>
  <c r="E260" i="5"/>
  <c r="E262" i="5"/>
  <c r="E264" i="5"/>
  <c r="E266" i="5"/>
  <c r="E272" i="5"/>
  <c r="E277" i="5"/>
  <c r="E280" i="5"/>
  <c r="E284" i="5"/>
  <c r="E223" i="5"/>
  <c r="E225" i="5"/>
  <c r="E224" i="5"/>
  <c r="F39" i="7" l="1"/>
  <c r="G39" i="7"/>
  <c r="E283" i="5"/>
  <c r="E230" i="5"/>
  <c r="E241" i="5"/>
  <c r="E282" i="5"/>
  <c r="D281" i="5"/>
  <c r="E281" i="5" s="1"/>
  <c r="C274" i="5"/>
  <c r="E278" i="5"/>
  <c r="E265" i="5"/>
  <c r="E279" i="5"/>
  <c r="E270" i="5"/>
  <c r="E276" i="5"/>
  <c r="D275" i="5"/>
  <c r="C248" i="5"/>
  <c r="D248" i="5"/>
  <c r="D226" i="5"/>
  <c r="E263" i="5"/>
  <c r="E271" i="5"/>
  <c r="C226" i="5"/>
  <c r="E233" i="5"/>
  <c r="E252" i="5"/>
  <c r="E261" i="5"/>
  <c r="E245" i="5"/>
  <c r="E255" i="5"/>
  <c r="E217" i="5"/>
  <c r="D202" i="5"/>
  <c r="D199" i="5" s="1"/>
  <c r="C202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03" i="5"/>
  <c r="D194" i="5"/>
  <c r="C194" i="5"/>
  <c r="E197" i="5"/>
  <c r="E198" i="5"/>
  <c r="E196" i="5"/>
  <c r="E195" i="5"/>
  <c r="D182" i="5"/>
  <c r="C189" i="5"/>
  <c r="C182" i="5" s="1"/>
  <c r="E248" i="5" l="1"/>
  <c r="E275" i="5"/>
  <c r="D274" i="5"/>
  <c r="E274" i="5" s="1"/>
  <c r="D222" i="5"/>
  <c r="E226" i="5"/>
  <c r="C222" i="5"/>
  <c r="D181" i="5"/>
  <c r="C181" i="5"/>
  <c r="E194" i="5"/>
  <c r="E202" i="5"/>
  <c r="E182" i="5"/>
  <c r="E173" i="5"/>
  <c r="E174" i="5"/>
  <c r="E175" i="5"/>
  <c r="E172" i="5"/>
  <c r="E171" i="5"/>
  <c r="E170" i="5"/>
  <c r="D169" i="5"/>
  <c r="C169" i="5"/>
  <c r="E167" i="5"/>
  <c r="E165" i="5"/>
  <c r="E166" i="5"/>
  <c r="E164" i="5"/>
  <c r="D159" i="5"/>
  <c r="C159" i="5"/>
  <c r="C158" i="5" s="1"/>
  <c r="E160" i="5"/>
  <c r="E161" i="5"/>
  <c r="E162" i="5"/>
  <c r="E163" i="5"/>
  <c r="E147" i="5"/>
  <c r="E148" i="5"/>
  <c r="E149" i="5"/>
  <c r="E150" i="5"/>
  <c r="E151" i="5"/>
  <c r="E152" i="5"/>
  <c r="E153" i="5"/>
  <c r="E154" i="5"/>
  <c r="E155" i="5"/>
  <c r="E156" i="5"/>
  <c r="E157" i="5"/>
  <c r="D146" i="5"/>
  <c r="C146" i="5"/>
  <c r="D138" i="5"/>
  <c r="C138" i="5"/>
  <c r="E131" i="5"/>
  <c r="E132" i="5"/>
  <c r="E134" i="5"/>
  <c r="E135" i="5"/>
  <c r="E139" i="5"/>
  <c r="E140" i="5"/>
  <c r="E141" i="5"/>
  <c r="E142" i="5"/>
  <c r="E143" i="5"/>
  <c r="E144" i="5"/>
  <c r="E145" i="5"/>
  <c r="D133" i="5"/>
  <c r="C133" i="5"/>
  <c r="E128" i="5"/>
  <c r="E127" i="5"/>
  <c r="D122" i="5"/>
  <c r="C122" i="5"/>
  <c r="D120" i="5"/>
  <c r="C120" i="5"/>
  <c r="D116" i="5"/>
  <c r="C116" i="5"/>
  <c r="D111" i="5"/>
  <c r="C111" i="5"/>
  <c r="D106" i="5"/>
  <c r="C106" i="5"/>
  <c r="E108" i="5"/>
  <c r="E109" i="5"/>
  <c r="E110" i="5"/>
  <c r="E112" i="5"/>
  <c r="E113" i="5"/>
  <c r="E115" i="5"/>
  <c r="E117" i="5"/>
  <c r="E118" i="5"/>
  <c r="E119" i="5"/>
  <c r="E123" i="5"/>
  <c r="E124" i="5"/>
  <c r="E125" i="5"/>
  <c r="E101" i="5"/>
  <c r="E102" i="5"/>
  <c r="E105" i="5"/>
  <c r="E104" i="5"/>
  <c r="D103" i="5"/>
  <c r="C103" i="5"/>
  <c r="D97" i="5"/>
  <c r="C97" i="5"/>
  <c r="C92" i="5" s="1"/>
  <c r="E94" i="5"/>
  <c r="E95" i="5"/>
  <c r="E96" i="5"/>
  <c r="E98" i="5"/>
  <c r="E99" i="5"/>
  <c r="E93" i="5"/>
  <c r="D67" i="5"/>
  <c r="C67" i="5"/>
  <c r="D71" i="5"/>
  <c r="C71" i="5"/>
  <c r="D76" i="5"/>
  <c r="C76" i="5"/>
  <c r="D84" i="5"/>
  <c r="C84" i="5"/>
  <c r="E68" i="5"/>
  <c r="E70" i="5"/>
  <c r="E72" i="5"/>
  <c r="E73" i="5"/>
  <c r="E74" i="5"/>
  <c r="E75" i="5"/>
  <c r="E77" i="5"/>
  <c r="E78" i="5"/>
  <c r="E79" i="5"/>
  <c r="E80" i="5"/>
  <c r="E81" i="5"/>
  <c r="E82" i="5"/>
  <c r="E83" i="5"/>
  <c r="E85" i="5"/>
  <c r="E86" i="5"/>
  <c r="E87" i="5"/>
  <c r="E88" i="5"/>
  <c r="E89" i="5"/>
  <c r="E90" i="5"/>
  <c r="E91" i="5"/>
  <c r="E58" i="5"/>
  <c r="E59" i="5"/>
  <c r="E60" i="5"/>
  <c r="E57" i="5"/>
  <c r="E56" i="5"/>
  <c r="E55" i="5"/>
  <c r="E54" i="5"/>
  <c r="E53" i="5"/>
  <c r="E39" i="5"/>
  <c r="E38" i="5"/>
  <c r="E37" i="5"/>
  <c r="E36" i="5"/>
  <c r="E4" i="5"/>
  <c r="E9" i="5"/>
  <c r="E10" i="5"/>
  <c r="E11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32" i="5"/>
  <c r="E33" i="5"/>
  <c r="D29" i="5"/>
  <c r="D12" i="5"/>
  <c r="C29" i="5"/>
  <c r="D19" i="5"/>
  <c r="C19" i="5"/>
  <c r="C12" i="5"/>
  <c r="D8" i="5"/>
  <c r="C8" i="5"/>
  <c r="D38" i="6"/>
  <c r="D18" i="6"/>
  <c r="G18" i="6" s="1"/>
  <c r="E222" i="5" l="1"/>
  <c r="E169" i="5"/>
  <c r="E146" i="5"/>
  <c r="D126" i="5"/>
  <c r="E159" i="5"/>
  <c r="E133" i="5"/>
  <c r="E138" i="5"/>
  <c r="C126" i="5"/>
  <c r="D158" i="5"/>
  <c r="E158" i="5" s="1"/>
  <c r="D100" i="5"/>
  <c r="C100" i="5"/>
  <c r="E116" i="5"/>
  <c r="E122" i="5"/>
  <c r="E111" i="5"/>
  <c r="E106" i="5"/>
  <c r="E103" i="5"/>
  <c r="E97" i="5"/>
  <c r="C62" i="5"/>
  <c r="D92" i="5"/>
  <c r="E92" i="5" s="1"/>
  <c r="E67" i="5"/>
  <c r="E71" i="5"/>
  <c r="E84" i="5"/>
  <c r="D62" i="5"/>
  <c r="E76" i="5"/>
  <c r="E8" i="5"/>
  <c r="E29" i="5"/>
  <c r="C7" i="5"/>
  <c r="E19" i="5"/>
  <c r="E12" i="5"/>
  <c r="D7" i="5"/>
  <c r="C38" i="6"/>
  <c r="C18" i="6"/>
  <c r="C13" i="8"/>
  <c r="C16" i="8"/>
  <c r="C17" i="8" l="1"/>
  <c r="C35" i="8" s="1"/>
  <c r="E126" i="5"/>
  <c r="C61" i="5"/>
  <c r="C285" i="5" s="1"/>
  <c r="D61" i="5"/>
  <c r="E62" i="5"/>
  <c r="D5" i="5"/>
  <c r="E7" i="5"/>
  <c r="E5" i="5" s="1"/>
  <c r="G124" i="7"/>
  <c r="F124" i="7"/>
  <c r="G123" i="7"/>
  <c r="F123" i="7"/>
  <c r="D285" i="5" l="1"/>
  <c r="E285" i="5" s="1"/>
  <c r="E61" i="5"/>
</calcChain>
</file>

<file path=xl/sharedStrings.xml><?xml version="1.0" encoding="utf-8"?>
<sst xmlns="http://schemas.openxmlformats.org/spreadsheetml/2006/main" count="529" uniqueCount="289">
  <si>
    <t>Oznaka</t>
  </si>
  <si>
    <t>322 Rashodi za materijal i energiju</t>
  </si>
  <si>
    <t>3222 Materijal i sirovine</t>
  </si>
  <si>
    <t>3234 Komunalne usluge</t>
  </si>
  <si>
    <t>3235-Zakupnine i najamnine</t>
  </si>
  <si>
    <t>422 Postrojenja i oprema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</si>
  <si>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</si>
  <si>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</si>
  <si>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</si>
  <si>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</si>
  <si>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</si>
  <si>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</si>
  <si>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</si>
  <si>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</si>
  <si>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</si>
  <si>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</si>
  <si>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</si>
  <si>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</si>
  <si>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</si>
  <si>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</si>
  <si>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</si>
  <si>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</si>
  <si>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</si>
  <si>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</si>
  <si>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</si>
  <si>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</si>
  <si>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</si>
  <si>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</si>
  <si>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</si>
  <si>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</si>
  <si>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</si>
  <si>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</si>
  <si>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</si>
  <si>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4221-Uredska oprema i namještaj</t>
  </si>
  <si>
    <t>Izvor financiranja: 11 -Opći prihodi i primitci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</si>
  <si>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</si>
  <si>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</si>
  <si>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</si>
  <si>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</si>
  <si>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311-Plaće za zaposlene</t>
  </si>
  <si>
    <t>3111-Plaće za redovan rad</t>
  </si>
  <si>
    <t>Izvor financiranja: 31 Vlastiti prihodi korisnici</t>
  </si>
  <si>
    <t>422-Postrojenja i oprema</t>
  </si>
  <si>
    <t>Izvor financiranja:41 Prihodi za posebne namjene</t>
  </si>
  <si>
    <t>312-Ostali rashodi za zaposlene</t>
  </si>
  <si>
    <t>3121-Ostali rashodi za zaposlene</t>
  </si>
  <si>
    <t>Izvor financiranja:420 Višak prihoda poslovanja</t>
  </si>
  <si>
    <t>Izvor financiranja 510-Državni proračun</t>
  </si>
  <si>
    <t>3296-Troškovi sudskih postupaka</t>
  </si>
  <si>
    <t>422- Postrojenja i oprema</t>
  </si>
  <si>
    <t>424-Knjige</t>
  </si>
  <si>
    <t>4241-Knjige</t>
  </si>
  <si>
    <t>Izvor financiranja:61 Tekuće donacije korisnici</t>
  </si>
  <si>
    <t>Izvor financiranja: 710 Prihodi od prodaje nefinanc.imovine</t>
  </si>
  <si>
    <t>A2204-07 Administracija i upravljanje</t>
  </si>
  <si>
    <t>Izvor financiranja. 510 Državni prpračun</t>
  </si>
  <si>
    <t>313-Doprinosi za OZO</t>
  </si>
  <si>
    <t>3132-Doprinosi za OZO</t>
  </si>
  <si>
    <t>329-Ostali nespom.rashodi</t>
  </si>
  <si>
    <t>3295-Novčana naknad.za nezap.invalida</t>
  </si>
  <si>
    <t>Izvor financiranja 420-Višak prihoda poslovanja</t>
  </si>
  <si>
    <t>3299-Ostali nespomenuti rash.poslovanja</t>
  </si>
  <si>
    <t>SVEUKUPNO :</t>
  </si>
  <si>
    <t>3227-Službena, radna i zaštitna odjeća i obuća</t>
  </si>
  <si>
    <t>3233-Usluge promidžbe i informiranja</t>
  </si>
  <si>
    <t>3295-Pristojbe i naknade</t>
  </si>
  <si>
    <t>3433-Zatezne kamate</t>
  </si>
  <si>
    <t>T2204-02 Hitne interven.u srednjim školama</t>
  </si>
  <si>
    <t>A2205-01 Javne potrebe u prosvjeti-koris.SŠ</t>
  </si>
  <si>
    <t>313-Doprinosi na plaće</t>
  </si>
  <si>
    <t>321-Naknade troškova zaposlenima</t>
  </si>
  <si>
    <t>3212-Naknade za prijevoz,za rad na terenu i odvojeni život</t>
  </si>
  <si>
    <t>322-Rashodi za materijal i energiju</t>
  </si>
  <si>
    <t>3221-Uredski materijal i ostali materijalni rashodi</t>
  </si>
  <si>
    <t>323-Rashodi za usluge</t>
  </si>
  <si>
    <t>424-Knjige,umjetnička djela i ostale izložbene vrijednosti</t>
  </si>
  <si>
    <t>3236-Laboratorijske usluge</t>
  </si>
  <si>
    <t>3113-Plaće po sudskim presudama</t>
  </si>
  <si>
    <t>4227-Uređaji,strojevi i oprema za ostale namjene</t>
  </si>
  <si>
    <t>Izvor financiranja:53 Proračun JLS</t>
  </si>
  <si>
    <t>4223-Oprema za održavanje i zaštitu</t>
  </si>
  <si>
    <t>Izvor financiranja: 51 Državni proračun</t>
  </si>
  <si>
    <t>K302-80 Projekt Uspostava Regionalnog centra kompetentnosti</t>
  </si>
  <si>
    <t>Izvor financiranja: 110 Opći prihodi i primici</t>
  </si>
  <si>
    <t>422-Postrojenja i opreme</t>
  </si>
  <si>
    <t>451-Rashodi za dodatna ulaganja na nefinancijskoj imovini</t>
  </si>
  <si>
    <t>4511-Dodatna ulaganja na građevinskim objektima</t>
  </si>
  <si>
    <t>421-Građevinski objekt</t>
  </si>
  <si>
    <t>4212-Poslovni objekti</t>
  </si>
  <si>
    <t>Izvor financiranja: 420 Višak/manjak prihoda korisnici</t>
  </si>
  <si>
    <t>329-Ostali nespomenuti rashodi poslovanja</t>
  </si>
  <si>
    <t>Izvor financiranja: 540 Pomoći iz inozemstva</t>
  </si>
  <si>
    <t>368-Pomoći temeljem prijenosa EU sredstava</t>
  </si>
  <si>
    <t>3682-Kapitalne pomoći temeljem prijenosa EU sredstava</t>
  </si>
  <si>
    <t>Izvor financiranja: 81 Primici od financijske imovine i zaduživanja</t>
  </si>
  <si>
    <t>Projekt:T4302-99 Projekt Medicinska+ SS Medicinska</t>
  </si>
  <si>
    <t>353-Subvencije trgovačkim društvima, zadrugama, polj. I obrtnicima iz EU sredstva</t>
  </si>
  <si>
    <t>3531-Subvencije trgovačkim društvima, zadrugama, polj., i obrtnicima iz EU sredstava</t>
  </si>
  <si>
    <t>3231-Usluge telefona,pošte i prijevoza</t>
  </si>
  <si>
    <t>3681-Tekuće pomoći temeljem prijenosa EU sredstava</t>
  </si>
  <si>
    <t>Projekt:T4306-10 Projekt Erasmus+KA122 Irsko iskustvo MŠ A.K.</t>
  </si>
  <si>
    <t>372-Ostale naknade građanima i kućanstvima iz proračuna</t>
  </si>
  <si>
    <t>Izvor financiranja 19-Predfinanciranje iz ZŽ</t>
  </si>
  <si>
    <t>372 Ostale naknade građanima i kućanstvima iz proračuna</t>
  </si>
  <si>
    <t>Projekt: T4306-15 Projekt Erasmus+ Program zdravstvene njege MŠ A.K.</t>
  </si>
  <si>
    <t>Izvor: 110 Opći prihodi i primitci</t>
  </si>
  <si>
    <t>Izvor: 190 Predfinanciranja iz ŽP</t>
  </si>
  <si>
    <t>Izvor: 31 Vlastiti prihodi - proračunski korisnici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</si>
  <si>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</si>
  <si>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</si>
  <si>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</si>
  <si>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</si>
  <si>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</si>
  <si>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61 Donacije - proračunski korisnici</t>
  </si>
  <si>
    <t>Izvor: 71 Prihodi od prodaje  nefin. Imovine</t>
  </si>
  <si>
    <t>SVEUKUPNO PRIHODI:</t>
  </si>
  <si>
    <t>Izvor 121 Višak prihoda - ZŽ</t>
  </si>
  <si>
    <t>Izvor: 53 Proračun JLS</t>
  </si>
  <si>
    <t>Izvor: 81 Uspostava RCK</t>
  </si>
  <si>
    <t>Izvor 18 Refund/sufinanciranje projekata iz EU</t>
  </si>
  <si>
    <t>OPĆI DIO</t>
  </si>
  <si>
    <t xml:space="preserve">Indeks 5/2. </t>
  </si>
  <si>
    <t>Indeks 5./4.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</si>
  <si>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</si>
  <si>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</si>
  <si>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</si>
  <si>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</si>
  <si>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</si>
  <si>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</si>
  <si>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</si>
  <si>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</si>
  <si>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Pom.i iz DP tem.prijena EU sred</t>
  </si>
  <si>
    <t>6381-Pomoći temeljem prijenosa EU sred.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</si>
  <si>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</si>
  <si>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</si>
  <si>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</si>
  <si>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</si>
  <si>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</si>
  <si>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</si>
  <si>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6631-Tekuće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</si>
  <si>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</si>
  <si>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</si>
  <si>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</si>
  <si>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</si>
  <si>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</si>
  <si>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</si>
  <si>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</si>
  <si>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</si>
  <si>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9 VLASTITI IZVORI</t>
  </si>
  <si>
    <t>922 VIŠAK PRIHODA</t>
  </si>
  <si>
    <t>SVEUKUPNO PRIHODI+VIŠAK PRIHODA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</si>
  <si>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</si>
  <si>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</si>
  <si>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</si>
  <si>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</si>
  <si>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</si>
  <si>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</si>
  <si>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</si>
  <si>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</si>
  <si>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</si>
  <si>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</si>
  <si>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</si>
  <si>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</si>
  <si>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</si>
  <si>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</si>
  <si>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</si>
  <si>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</si>
  <si>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</si>
  <si>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</si>
  <si>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</si>
  <si>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</si>
  <si>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</si>
  <si>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</si>
  <si>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</si>
  <si>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</si>
  <si>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</si>
  <si>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</si>
  <si>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</si>
  <si>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</si>
  <si>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</si>
  <si>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</si>
  <si>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</si>
  <si>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</si>
  <si>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34-Financijski rashodi</t>
  </si>
  <si>
    <t>343 Ostali financijski rashodi</t>
  </si>
  <si>
    <t>3433 Zatezne kamate</t>
  </si>
  <si>
    <t>4 Rashodi za nabavu nefinancijske imovine</t>
  </si>
  <si>
    <t>41 Rashodi za nabavu nem.imovine</t>
  </si>
  <si>
    <t xml:space="preserve">412 Nematerijalna imovina </t>
  </si>
  <si>
    <t>4123 Licence</t>
  </si>
  <si>
    <t>42 Rashodi za nabavu proizvedene dugotrajne imovine</t>
  </si>
  <si>
    <t>4221 Uredska oprema i namještaj</t>
  </si>
  <si>
    <t>4222 Komunikacijska oprema</t>
  </si>
  <si>
    <t>4223 Oprema za održavanje i zaštitu</t>
  </si>
  <si>
    <t>4225 Instrumenti,uređaji i strojevi</t>
  </si>
  <si>
    <t>4227 Uređaji, strojevi i oprema za ostale namjene</t>
  </si>
  <si>
    <t>424 Knjige, umjetnička djela i ostale izložbene vrijednosti</t>
  </si>
  <si>
    <t>4241 Knjige</t>
  </si>
  <si>
    <t>SVEUKUPNO RASHODI</t>
  </si>
  <si>
    <t>6382-Kapitalne pomoći iz državnog proračuna temeljom prijenosa EU sredstava</t>
  </si>
  <si>
    <t>663 Donacije od pravnih i fiz.osoba</t>
  </si>
  <si>
    <t>8 Primici od financijske imovine i zaduživanja</t>
  </si>
  <si>
    <t>84 Primici od zaduživanja</t>
  </si>
  <si>
    <t>844 Primljeni krediti i zajmovi od kreditnih institucija izvan javnog sektora</t>
  </si>
  <si>
    <t>3114 Plaće za posebne uvjete rada</t>
  </si>
  <si>
    <t>3233 Usluge promidžbe i informiranja</t>
  </si>
  <si>
    <t>324 Naknade troškova osobama izvan radnog odnosa</t>
  </si>
  <si>
    <t>3241 Naknade troškova osobama izvan radnog odonosa</t>
  </si>
  <si>
    <t>3294 Članarine i norme</t>
  </si>
  <si>
    <t>3431 Bankarske usluge i usluge platnog prometa</t>
  </si>
  <si>
    <t>35 Subvencije</t>
  </si>
  <si>
    <t>353 Subvencije trgovačkim društvima, zadrugama, polj. I obrtnicima iz EU sredstva</t>
  </si>
  <si>
    <t>3531 Subvencije trgovačkim društvima, zadrugama, polj., i obrtnicima iz EU sredstava</t>
  </si>
  <si>
    <t>36 Pomoći dane u inozemstvo i unutar općeg proračuna</t>
  </si>
  <si>
    <t>368 Pomoći temeljem prijenosa EU sredstava</t>
  </si>
  <si>
    <t>3681 Tekuće pomoći temeljem prijenosa EU sredstava</t>
  </si>
  <si>
    <t>3682 Kapitalne pomoći temeljem prijenosa EU sredstava</t>
  </si>
  <si>
    <t>37 Naknade građanima i kućanstvima na temelju osiguranja i druge naknade</t>
  </si>
  <si>
    <t>3721 Naknade građanima i kućanstvima u novcu</t>
  </si>
  <si>
    <t>421 Građevinski objekti</t>
  </si>
  <si>
    <t>4212 Poslovni objekti</t>
  </si>
  <si>
    <t>4224 Medicinska i laboratorijska oprema</t>
  </si>
  <si>
    <t>423 Prijevozna sredstva</t>
  </si>
  <si>
    <t>4231 Prijevozan sredstva u cestovnom prometu</t>
  </si>
  <si>
    <t>45 Rashodi za ulaganja u nefinancijsku imovinu</t>
  </si>
  <si>
    <t>451 Dodatna ulaganja na građevinskim objektima</t>
  </si>
  <si>
    <t>4511  Dodatna ulaganja na građevinskim objektima</t>
  </si>
  <si>
    <t>426 Nematerijalna proizvedena imovina</t>
  </si>
  <si>
    <t>4264 Ostala nematerijalna imovina</t>
  </si>
  <si>
    <t>323-Rahodi za usluge</t>
  </si>
  <si>
    <t xml:space="preserve">I. OPĆI DIO  </t>
  </si>
  <si>
    <t xml:space="preserve">PRIHODI I RASHODI </t>
  </si>
  <si>
    <t xml:space="preserve"> PRIHODI UKUPNO</t>
  </si>
  <si>
    <t>RASHODI UKUPNO</t>
  </si>
  <si>
    <t>Razlika - višak/manjak</t>
  </si>
  <si>
    <t>B. RAČUN FINANCIRANJA</t>
  </si>
  <si>
    <t>5  Izdaci za financijsku imovinu i otplate zajmova</t>
  </si>
  <si>
    <t>Neto zaduživanje/financiranje</t>
  </si>
  <si>
    <t>C. RASPOLOŽIVA SREDSTVA IZ PRETHODNE GODINE</t>
  </si>
  <si>
    <t>Višak/manjak iz prethodnih godina</t>
  </si>
  <si>
    <t>Višak/manjak+neto financiranje+raspoloživa sredstva iz prethodnih godina</t>
  </si>
  <si>
    <t>3722 Ostale naknade iz proračuna u naravi</t>
  </si>
  <si>
    <t>Polugodišnji izvještaj o izvršenju financijskog plana za 2023. prema programskoj i ekonomskoj klasifikaciji te izvorima financiranja</t>
  </si>
  <si>
    <t xml:space="preserve">PRIHODI PO IZVORIMA FINANCIIRANJA </t>
  </si>
  <si>
    <t xml:space="preserve">RASHODI PO IZVORIMA FINANCIRANJA </t>
  </si>
  <si>
    <t>PRIHODI I RASHODI PREMA EKONOMSKOJ KLASIFIKACIJI</t>
  </si>
  <si>
    <t>Brojčana oznaka i naziv računa prihoda i rashoda</t>
  </si>
  <si>
    <t xml:space="preserve"> POLUGODIŠNJI  IZVJEŠTAJ O IZVRŠENJU FINANCIJSKOG PLANA ZA 2023. GODINU</t>
  </si>
  <si>
    <t>Tekući plan 2023</t>
  </si>
  <si>
    <t>Izvorni plan 2023</t>
  </si>
  <si>
    <t>Izvršenje 06/2023</t>
  </si>
  <si>
    <t>Ostvarenje 06/2022</t>
  </si>
  <si>
    <t>Ostvarenje 06/2023</t>
  </si>
  <si>
    <t>Indeks 4/1</t>
  </si>
  <si>
    <t>Indeks 4/3</t>
  </si>
  <si>
    <t>SVEUKUPNO RASHODI:</t>
  </si>
  <si>
    <t>-</t>
  </si>
  <si>
    <t>3232 - Usluge tekućeg i investicijskog odr.</t>
  </si>
  <si>
    <t xml:space="preserve">32372-Ugovori o djelu </t>
  </si>
  <si>
    <t>3233-Tisak</t>
  </si>
  <si>
    <t>3111-Plaće po sudskim presudama</t>
  </si>
  <si>
    <t>3722-Ostale nakande iz proračuna u naravi</t>
  </si>
  <si>
    <t>A2205-34 Projekt e-škole</t>
  </si>
  <si>
    <t>A2205-37 Zalihe menstrualnih i higijenskih potrepština</t>
  </si>
  <si>
    <t>3812-Materijal za hig. Potrebe i njegu</t>
  </si>
  <si>
    <t>381-Tekuće donacije</t>
  </si>
  <si>
    <t>422-Oprema</t>
  </si>
  <si>
    <t>4227-Oprema</t>
  </si>
  <si>
    <t>Program: 2205 SREDNJE ŠKOLSTVO - IZNAD STANDARDA</t>
  </si>
  <si>
    <t>Program: 4302 PROJEKTI EU</t>
  </si>
  <si>
    <t>Program 4306: NACIONALNI EU PROJEKTI</t>
  </si>
  <si>
    <t>343-OSTALI FINANCIJSKI RASHODI</t>
  </si>
  <si>
    <t>4231-Ostala prijevozna sredstva u cestovnom prometu</t>
  </si>
  <si>
    <t>3113 Plaće po sudskim presudama</t>
  </si>
  <si>
    <t>38 Ostali rashodi</t>
  </si>
  <si>
    <t>381 Tekuće donacije</t>
  </si>
  <si>
    <t>3812 Tekuće donacije u naravi</t>
  </si>
  <si>
    <t>84431 Primljeni krediti od tuzemnih kreditnih institucija izvan javnog sektora - dugoročni</t>
  </si>
  <si>
    <t>RASHODI PREMA FUNKCIJSKOJ KLASIFIKACIJI</t>
  </si>
  <si>
    <t>BROJČANA OZNAKA I NAZIV</t>
  </si>
  <si>
    <t>Plan tekuće godine</t>
  </si>
  <si>
    <t>Indeks</t>
  </si>
  <si>
    <t>5=4/2*100</t>
  </si>
  <si>
    <t>6=4/3*100</t>
  </si>
  <si>
    <t xml:space="preserve">UKUPNO RASHODI </t>
  </si>
  <si>
    <t>09 Obrazovanje</t>
  </si>
  <si>
    <t>0922 Više srednjoškolsko obrazovanje</t>
  </si>
  <si>
    <t>Ostvarenje  06/2022</t>
  </si>
  <si>
    <t>Ostvarenje 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</si>
</sst>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2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9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3" borderId="0" applyNumberFormat="0" applyBorder="0" applyAlignment="0" applyProtection="0"/>
    <xf numFmtId="0" fontId="34" fillId="45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/>
    <xf numFmtId="0" fontId="34" fillId="43" borderId="0" applyNumberFormat="0" applyBorder="0" applyAlignment="0" applyProtection="0"/>
    <xf numFmtId="0" fontId="35" fillId="45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3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6" fillId="47" borderId="0" applyNumberFormat="0" applyBorder="0" applyAlignment="0" applyProtection="0"/>
    <xf numFmtId="0" fontId="1" fillId="8" borderId="8" applyNumberFormat="0" applyFont="0" applyAlignment="0" applyProtection="0"/>
    <xf numFmtId="0" fontId="37" fillId="55" borderId="42" applyNumberFormat="0" applyAlignment="0" applyProtection="0"/>
    <xf numFmtId="0" fontId="38" fillId="56" borderId="43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Alignment="0" applyProtection="0"/>
    <xf numFmtId="0" fontId="43" fillId="0" borderId="46" applyNumberFormat="0" applyFill="0" applyAlignment="0" applyProtection="0"/>
    <xf numFmtId="0" fontId="43" fillId="0" borderId="0" applyNumberFormat="0" applyFill="0" applyBorder="0" applyAlignment="0" applyProtection="0"/>
    <xf numFmtId="0" fontId="44" fillId="48" borderId="42" applyNumberFormat="0" applyAlignment="0" applyProtection="0"/>
    <xf numFmtId="0" fontId="45" fillId="0" borderId="48" applyNumberFormat="0" applyFill="0" applyAlignment="0" applyProtection="0"/>
    <xf numFmtId="0" fontId="2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1" fillId="0" borderId="0"/>
    <xf numFmtId="0" fontId="1" fillId="0" borderId="0"/>
    <xf numFmtId="0" fontId="32" fillId="43" borderId="41" applyNumberFormat="0" applyFont="0" applyAlignment="0" applyProtection="0"/>
    <xf numFmtId="0" fontId="47" fillId="55" borderId="47" applyNumberFormat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45" fillId="0" borderId="0" applyNumberFormat="0" applyFill="0" applyBorder="0" applyAlignment="0" applyProtection="0"/>
    <xf numFmtId="164" fontId="33" fillId="0" borderId="0" applyFont="0" applyFill="0" applyBorder="0" applyAlignment="0" applyProtection="0"/>
  </cellStyleXfs>
  <cellXfs count="20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horizontal="left" wrapText="1"/>
    </xf>
    <xf numFmtId="0" fontId="20" fillId="35" borderId="0" xfId="0" applyFont="1" applyFill="1"/>
    <xf numFmtId="0" fontId="20" fillId="0" borderId="0" xfId="0" applyFont="1" applyFill="1"/>
    <xf numFmtId="43" fontId="20" fillId="0" borderId="0" xfId="0" applyNumberFormat="1" applyFont="1" applyAlignment="1">
      <alignment horizontal="center" vertical="center" wrapText="1"/>
    </xf>
    <xf numFmtId="43" fontId="26" fillId="0" borderId="0" xfId="0" applyNumberFormat="1" applyFont="1" applyAlignment="1">
      <alignment horizontal="center" vertical="center" wrapText="1"/>
    </xf>
    <xf numFmtId="43" fontId="27" fillId="0" borderId="0" xfId="0" applyNumberFormat="1" applyFont="1" applyAlignment="1">
      <alignment horizontal="center" vertical="center" wrapText="1"/>
    </xf>
    <xf numFmtId="43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" fontId="20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/>
    <xf numFmtId="0" fontId="23" fillId="0" borderId="0" xfId="0" applyFont="1" applyFill="1"/>
    <xf numFmtId="0" fontId="23" fillId="0" borderId="0" xfId="0" applyFont="1" applyFill="1" applyAlignment="1">
      <alignment horizontal="left" wrapText="1"/>
    </xf>
    <xf numFmtId="0" fontId="50" fillId="0" borderId="0" xfId="43" applyNumberFormat="1" applyFont="1" applyFill="1" applyBorder="1" applyAlignment="1" applyProtection="1"/>
    <xf numFmtId="0" fontId="51" fillId="0" borderId="0" xfId="43" applyFont="1"/>
    <xf numFmtId="0" fontId="24" fillId="0" borderId="0" xfId="0" applyFont="1" applyAlignment="1">
      <alignment horizontal="left" indent="1"/>
    </xf>
    <xf numFmtId="0" fontId="53" fillId="0" borderId="0" xfId="0" applyFont="1" applyAlignment="1">
      <alignment horizontal="left" indent="1"/>
    </xf>
    <xf numFmtId="0" fontId="24" fillId="0" borderId="0" xfId="0" applyFont="1"/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left" wrapText="1"/>
    </xf>
    <xf numFmtId="4" fontId="55" fillId="33" borderId="10" xfId="0" applyNumberFormat="1" applyFont="1" applyFill="1" applyBorder="1" applyAlignment="1">
      <alignment wrapText="1"/>
    </xf>
    <xf numFmtId="4" fontId="55" fillId="33" borderId="14" xfId="0" applyNumberFormat="1" applyFont="1" applyFill="1" applyBorder="1" applyAlignment="1">
      <alignment wrapText="1"/>
    </xf>
    <xf numFmtId="4" fontId="55" fillId="33" borderId="13" xfId="0" applyNumberFormat="1" applyFont="1" applyFill="1" applyBorder="1" applyAlignment="1">
      <alignment wrapText="1"/>
    </xf>
    <xf numFmtId="0" fontId="55" fillId="33" borderId="16" xfId="0" applyFont="1" applyFill="1" applyBorder="1" applyAlignment="1">
      <alignment horizontal="left" wrapText="1"/>
    </xf>
    <xf numFmtId="0" fontId="54" fillId="33" borderId="16" xfId="0" applyFont="1" applyFill="1" applyBorder="1" applyAlignment="1">
      <alignment horizontal="left" wrapText="1"/>
    </xf>
    <xf numFmtId="4" fontId="54" fillId="33" borderId="10" xfId="0" applyNumberFormat="1" applyFont="1" applyFill="1" applyBorder="1" applyAlignment="1">
      <alignment wrapText="1"/>
    </xf>
    <xf numFmtId="4" fontId="54" fillId="33" borderId="13" xfId="0" applyNumberFormat="1" applyFont="1" applyFill="1" applyBorder="1" applyAlignment="1">
      <alignment wrapText="1"/>
    </xf>
    <xf numFmtId="4" fontId="54" fillId="33" borderId="20" xfId="0" applyNumberFormat="1" applyFont="1" applyFill="1" applyBorder="1" applyAlignment="1">
      <alignment wrapText="1"/>
    </xf>
    <xf numFmtId="4" fontId="54" fillId="33" borderId="28" xfId="0" applyNumberFormat="1" applyFont="1" applyFill="1" applyBorder="1" applyAlignment="1">
      <alignment wrapText="1"/>
    </xf>
    <xf numFmtId="0" fontId="55" fillId="33" borderId="25" xfId="0" applyFont="1" applyFill="1" applyBorder="1" applyAlignment="1">
      <alignment horizontal="left" wrapText="1"/>
    </xf>
    <xf numFmtId="4" fontId="54" fillId="33" borderId="24" xfId="0" applyNumberFormat="1" applyFont="1" applyFill="1" applyBorder="1" applyAlignment="1">
      <alignment wrapText="1"/>
    </xf>
    <xf numFmtId="4" fontId="54" fillId="33" borderId="26" xfId="0" applyNumberFormat="1" applyFont="1" applyFill="1" applyBorder="1" applyAlignment="1">
      <alignment wrapText="1"/>
    </xf>
    <xf numFmtId="0" fontId="24" fillId="0" borderId="18" xfId="0" applyFont="1" applyBorder="1" applyAlignment="1">
      <alignment horizontal="left" wrapText="1"/>
    </xf>
    <xf numFmtId="4" fontId="24" fillId="0" borderId="0" xfId="0" applyNumberFormat="1" applyFont="1" applyAlignment="1">
      <alignment horizontal="left" indent="1"/>
    </xf>
    <xf numFmtId="0" fontId="54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3" fontId="30" fillId="0" borderId="10" xfId="0" applyNumberFormat="1" applyFont="1" applyFill="1" applyBorder="1" applyAlignment="1">
      <alignment horizontal="right" wrapText="1" indent="1"/>
    </xf>
    <xf numFmtId="43" fontId="30" fillId="0" borderId="10" xfId="0" applyNumberFormat="1" applyFont="1" applyFill="1" applyBorder="1" applyAlignment="1">
      <alignment horizontal="left" wrapText="1" indent="1"/>
    </xf>
    <xf numFmtId="43" fontId="30" fillId="0" borderId="20" xfId="0" applyNumberFormat="1" applyFont="1" applyFill="1" applyBorder="1" applyAlignment="1">
      <alignment horizontal="right" wrapText="1" indent="1"/>
    </xf>
    <xf numFmtId="43" fontId="30" fillId="0" borderId="24" xfId="0" applyNumberFormat="1" applyFont="1" applyFill="1" applyBorder="1" applyAlignment="1">
      <alignment horizontal="right" wrapText="1" indent="1"/>
    </xf>
    <xf numFmtId="43" fontId="30" fillId="0" borderId="50" xfId="0" applyNumberFormat="1" applyFont="1" applyFill="1" applyBorder="1" applyAlignment="1">
      <alignment horizontal="right" wrapText="1" indent="1"/>
    </xf>
    <xf numFmtId="43" fontId="30" fillId="0" borderId="26" xfId="0" applyNumberFormat="1" applyFont="1" applyFill="1" applyBorder="1" applyAlignment="1">
      <alignment horizontal="right" wrapText="1" indent="1"/>
    </xf>
    <xf numFmtId="4" fontId="54" fillId="0" borderId="10" xfId="0" applyNumberFormat="1" applyFont="1" applyFill="1" applyBorder="1" applyAlignment="1">
      <alignment horizontal="right" wrapText="1" indent="1"/>
    </xf>
    <xf numFmtId="0" fontId="24" fillId="0" borderId="29" xfId="0" applyFont="1" applyBorder="1" applyAlignment="1">
      <alignment horizontal="left" wrapText="1"/>
    </xf>
    <xf numFmtId="4" fontId="54" fillId="33" borderId="29" xfId="0" applyNumberFormat="1" applyFont="1" applyFill="1" applyBorder="1" applyAlignment="1">
      <alignment horizontal="right" wrapText="1" indent="1"/>
    </xf>
    <xf numFmtId="43" fontId="56" fillId="38" borderId="10" xfId="7" applyNumberFormat="1" applyFont="1" applyFill="1" applyBorder="1" applyAlignment="1">
      <alignment horizontal="center" vertical="center" wrapText="1"/>
    </xf>
    <xf numFmtId="43" fontId="54" fillId="38" borderId="10" xfId="0" applyNumberFormat="1" applyFont="1" applyFill="1" applyBorder="1" applyAlignment="1">
      <alignment horizontal="center" vertical="center" wrapText="1"/>
    </xf>
    <xf numFmtId="43" fontId="53" fillId="38" borderId="10" xfId="7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wrapText="1"/>
    </xf>
    <xf numFmtId="0" fontId="30" fillId="0" borderId="10" xfId="7" applyNumberFormat="1" applyFont="1" applyFill="1" applyBorder="1" applyAlignment="1">
      <alignment horizontal="right" wrapText="1"/>
    </xf>
    <xf numFmtId="0" fontId="54" fillId="33" borderId="10" xfId="0" applyNumberFormat="1" applyFont="1" applyFill="1" applyBorder="1" applyAlignment="1">
      <alignment horizontal="right" wrapText="1"/>
    </xf>
    <xf numFmtId="0" fontId="55" fillId="33" borderId="10" xfId="0" applyNumberFormat="1" applyFont="1" applyFill="1" applyBorder="1" applyAlignment="1">
      <alignment horizontal="right" wrapText="1"/>
    </xf>
    <xf numFmtId="43" fontId="30" fillId="0" borderId="20" xfId="7" applyNumberFormat="1" applyFont="1" applyFill="1" applyBorder="1" applyAlignment="1">
      <alignment horizontal="right" wrapText="1"/>
    </xf>
    <xf numFmtId="43" fontId="54" fillId="33" borderId="20" xfId="0" applyNumberFormat="1" applyFont="1" applyFill="1" applyBorder="1" applyAlignment="1">
      <alignment horizontal="right" wrapText="1"/>
    </xf>
    <xf numFmtId="43" fontId="54" fillId="33" borderId="10" xfId="0" applyNumberFormat="1" applyFont="1" applyFill="1" applyBorder="1" applyAlignment="1">
      <alignment horizontal="right" wrapText="1"/>
    </xf>
    <xf numFmtId="43" fontId="57" fillId="0" borderId="20" xfId="7" applyNumberFormat="1" applyFont="1" applyFill="1" applyBorder="1" applyAlignment="1">
      <alignment horizontal="right" wrapText="1"/>
    </xf>
    <xf numFmtId="43" fontId="55" fillId="33" borderId="10" xfId="0" applyNumberFormat="1" applyFont="1" applyFill="1" applyBorder="1" applyAlignment="1">
      <alignment horizontal="right" wrapText="1"/>
    </xf>
    <xf numFmtId="43" fontId="56" fillId="0" borderId="28" xfId="7" applyNumberFormat="1" applyFont="1" applyFill="1" applyBorder="1" applyAlignment="1">
      <alignment horizontal="right" wrapText="1"/>
    </xf>
    <xf numFmtId="43" fontId="54" fillId="0" borderId="28" xfId="15" applyNumberFormat="1" applyFont="1" applyFill="1" applyBorder="1" applyAlignment="1">
      <alignment horizontal="right" wrapText="1"/>
    </xf>
    <xf numFmtId="0" fontId="54" fillId="33" borderId="22" xfId="0" applyFont="1" applyFill="1" applyBorder="1" applyAlignment="1">
      <alignment horizontal="left" wrapText="1"/>
    </xf>
    <xf numFmtId="43" fontId="56" fillId="0" borderId="13" xfId="7" applyNumberFormat="1" applyFont="1" applyFill="1" applyBorder="1" applyAlignment="1">
      <alignment horizontal="right" wrapText="1"/>
    </xf>
    <xf numFmtId="43" fontId="54" fillId="0" borderId="13" xfId="15" applyNumberFormat="1" applyFont="1" applyFill="1" applyBorder="1" applyAlignment="1">
      <alignment horizontal="right" wrapText="1"/>
    </xf>
    <xf numFmtId="43" fontId="54" fillId="33" borderId="13" xfId="0" applyNumberFormat="1" applyFont="1" applyFill="1" applyBorder="1" applyAlignment="1">
      <alignment horizontal="right" wrapText="1"/>
    </xf>
    <xf numFmtId="43" fontId="56" fillId="0" borderId="34" xfId="7" applyNumberFormat="1" applyFont="1" applyFill="1" applyBorder="1" applyAlignment="1">
      <alignment horizontal="right" wrapText="1"/>
    </xf>
    <xf numFmtId="43" fontId="54" fillId="0" borderId="34" xfId="0" applyNumberFormat="1" applyFont="1" applyFill="1" applyBorder="1" applyAlignment="1">
      <alignment horizontal="right" wrapText="1"/>
    </xf>
    <xf numFmtId="43" fontId="54" fillId="33" borderId="34" xfId="0" applyNumberFormat="1" applyFont="1" applyFill="1" applyBorder="1" applyAlignment="1">
      <alignment horizontal="right" wrapText="1"/>
    </xf>
    <xf numFmtId="43" fontId="57" fillId="0" borderId="34" xfId="7" applyNumberFormat="1" applyFont="1" applyFill="1" applyBorder="1" applyAlignment="1">
      <alignment horizontal="right" wrapText="1"/>
    </xf>
    <xf numFmtId="0" fontId="55" fillId="33" borderId="22" xfId="0" applyFont="1" applyFill="1" applyBorder="1" applyAlignment="1">
      <alignment horizontal="left" wrapText="1"/>
    </xf>
    <xf numFmtId="43" fontId="30" fillId="0" borderId="13" xfId="7" applyNumberFormat="1" applyFont="1" applyFill="1" applyBorder="1" applyAlignment="1">
      <alignment horizontal="right" wrapText="1"/>
    </xf>
    <xf numFmtId="43" fontId="55" fillId="0" borderId="13" xfId="0" applyNumberFormat="1" applyFont="1" applyFill="1" applyBorder="1" applyAlignment="1">
      <alignment horizontal="right" wrapText="1"/>
    </xf>
    <xf numFmtId="43" fontId="24" fillId="0" borderId="13" xfId="6" applyNumberFormat="1" applyFont="1" applyFill="1" applyBorder="1" applyAlignment="1">
      <alignment horizontal="right" wrapText="1"/>
    </xf>
    <xf numFmtId="43" fontId="57" fillId="0" borderId="13" xfId="7" applyNumberFormat="1" applyFont="1" applyFill="1" applyBorder="1" applyAlignment="1">
      <alignment horizontal="right" wrapText="1"/>
    </xf>
    <xf numFmtId="43" fontId="55" fillId="33" borderId="13" xfId="0" applyNumberFormat="1" applyFont="1" applyFill="1" applyBorder="1" applyAlignment="1">
      <alignment horizontal="right" wrapText="1"/>
    </xf>
    <xf numFmtId="43" fontId="56" fillId="0" borderId="14" xfId="7" applyNumberFormat="1" applyFont="1" applyFill="1" applyBorder="1" applyAlignment="1">
      <alignment horizontal="right" wrapText="1"/>
    </xf>
    <xf numFmtId="43" fontId="54" fillId="33" borderId="14" xfId="0" applyNumberFormat="1" applyFont="1" applyFill="1" applyBorder="1" applyAlignment="1">
      <alignment horizontal="right" wrapText="1"/>
    </xf>
    <xf numFmtId="43" fontId="30" fillId="0" borderId="10" xfId="7" applyNumberFormat="1" applyFont="1" applyFill="1" applyBorder="1" applyAlignment="1">
      <alignment horizontal="right" wrapText="1"/>
    </xf>
    <xf numFmtId="43" fontId="24" fillId="0" borderId="10" xfId="6" applyNumberFormat="1" applyFont="1" applyFill="1" applyBorder="1" applyAlignment="1">
      <alignment horizontal="right" wrapText="1"/>
    </xf>
    <xf numFmtId="43" fontId="56" fillId="0" borderId="10" xfId="7" applyNumberFormat="1" applyFont="1" applyFill="1" applyBorder="1" applyAlignment="1">
      <alignment horizontal="right" wrapText="1"/>
    </xf>
    <xf numFmtId="0" fontId="54" fillId="38" borderId="16" xfId="0" applyFont="1" applyFill="1" applyBorder="1" applyAlignment="1">
      <alignment horizontal="left" wrapText="1"/>
    </xf>
    <xf numFmtId="43" fontId="56" fillId="38" borderId="10" xfId="7" applyNumberFormat="1" applyFont="1" applyFill="1" applyBorder="1" applyAlignment="1">
      <alignment horizontal="right" wrapText="1"/>
    </xf>
    <xf numFmtId="43" fontId="54" fillId="38" borderId="10" xfId="0" applyNumberFormat="1" applyFont="1" applyFill="1" applyBorder="1" applyAlignment="1">
      <alignment horizontal="right" wrapText="1"/>
    </xf>
    <xf numFmtId="43" fontId="54" fillId="38" borderId="20" xfId="0" applyNumberFormat="1" applyFont="1" applyFill="1" applyBorder="1" applyAlignment="1">
      <alignment horizontal="right" wrapText="1"/>
    </xf>
    <xf numFmtId="0" fontId="54" fillId="35" borderId="16" xfId="0" applyFont="1" applyFill="1" applyBorder="1" applyAlignment="1">
      <alignment horizontal="left" wrapText="1"/>
    </xf>
    <xf numFmtId="43" fontId="54" fillId="35" borderId="10" xfId="0" applyNumberFormat="1" applyFont="1" applyFill="1" applyBorder="1" applyAlignment="1">
      <alignment horizontal="right" wrapText="1"/>
    </xf>
    <xf numFmtId="43" fontId="55" fillId="0" borderId="10" xfId="0" applyNumberFormat="1" applyFont="1" applyFill="1" applyBorder="1" applyAlignment="1">
      <alignment horizontal="right" wrapText="1"/>
    </xf>
    <xf numFmtId="43" fontId="24" fillId="0" borderId="40" xfId="42" applyNumberFormat="1" applyFont="1" applyBorder="1" applyAlignment="1">
      <alignment wrapText="1"/>
    </xf>
    <xf numFmtId="43" fontId="24" fillId="0" borderId="10" xfId="7" applyNumberFormat="1" applyFont="1" applyFill="1" applyBorder="1" applyAlignment="1">
      <alignment horizontal="right" wrapText="1"/>
    </xf>
    <xf numFmtId="43" fontId="54" fillId="0" borderId="10" xfId="0" applyNumberFormat="1" applyFont="1" applyFill="1" applyBorder="1" applyAlignment="1">
      <alignment horizontal="right" wrapText="1"/>
    </xf>
    <xf numFmtId="43" fontId="54" fillId="38" borderId="39" xfId="0" applyNumberFormat="1" applyFont="1" applyFill="1" applyBorder="1" applyAlignment="1">
      <alignment horizontal="right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9" fillId="0" borderId="0" xfId="0" applyFont="1"/>
    <xf numFmtId="43" fontId="57" fillId="0" borderId="10" xfId="7" applyNumberFormat="1" applyFont="1" applyFill="1" applyBorder="1" applyAlignment="1">
      <alignment horizontal="right" wrapText="1"/>
    </xf>
    <xf numFmtId="43" fontId="22" fillId="33" borderId="10" xfId="0" applyNumberFormat="1" applyFont="1" applyFill="1" applyBorder="1" applyAlignment="1">
      <alignment horizontal="right" wrapText="1"/>
    </xf>
    <xf numFmtId="43" fontId="21" fillId="33" borderId="10" xfId="0" applyNumberFormat="1" applyFont="1" applyFill="1" applyBorder="1" applyAlignment="1">
      <alignment horizontal="right" wrapText="1"/>
    </xf>
    <xf numFmtId="43" fontId="21" fillId="33" borderId="14" xfId="0" applyNumberFormat="1" applyFont="1" applyFill="1" applyBorder="1" applyAlignment="1">
      <alignment horizontal="right" wrapText="1"/>
    </xf>
    <xf numFmtId="43" fontId="21" fillId="34" borderId="10" xfId="0" applyNumberFormat="1" applyFont="1" applyFill="1" applyBorder="1" applyAlignment="1">
      <alignment horizontal="right" wrapText="1"/>
    </xf>
    <xf numFmtId="43" fontId="57" fillId="0" borderId="0" xfId="7" applyNumberFormat="1" applyFont="1" applyFill="1" applyAlignment="1">
      <alignment horizontal="right"/>
    </xf>
    <xf numFmtId="43" fontId="26" fillId="0" borderId="0" xfId="0" applyNumberFormat="1" applyFont="1" applyAlignment="1">
      <alignment horizontal="right"/>
    </xf>
    <xf numFmtId="43" fontId="26" fillId="0" borderId="0" xfId="0" applyNumberFormat="1" applyFont="1"/>
    <xf numFmtId="0" fontId="52" fillId="0" borderId="0" xfId="0" applyFont="1" applyAlignment="1">
      <alignment horizontal="left" indent="1"/>
    </xf>
    <xf numFmtId="0" fontId="58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54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6" xfId="6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6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left" wrapText="1"/>
    </xf>
    <xf numFmtId="4" fontId="54" fillId="33" borderId="14" xfId="0" applyNumberFormat="1" applyFont="1" applyFill="1" applyBorder="1" applyAlignment="1">
      <alignment horizontal="right" wrapText="1"/>
    </xf>
    <xf numFmtId="2" fontId="54" fillId="33" borderId="14" xfId="0" applyNumberFormat="1" applyFont="1" applyFill="1" applyBorder="1" applyAlignment="1">
      <alignment wrapText="1"/>
    </xf>
    <xf numFmtId="4" fontId="54" fillId="33" borderId="10" xfId="0" applyNumberFormat="1" applyFont="1" applyFill="1" applyBorder="1" applyAlignment="1">
      <alignment horizontal="right" wrapText="1"/>
    </xf>
    <xf numFmtId="4" fontId="56" fillId="0" borderId="10" xfId="6" applyNumberFormat="1" applyFont="1" applyFill="1" applyBorder="1" applyAlignment="1">
      <alignment horizontal="right" wrapText="1"/>
    </xf>
    <xf numFmtId="0" fontId="54" fillId="33" borderId="17" xfId="0" applyFont="1" applyFill="1" applyBorder="1" applyAlignment="1">
      <alignment horizontal="left" wrapText="1"/>
    </xf>
    <xf numFmtId="4" fontId="54" fillId="33" borderId="20" xfId="0" applyNumberFormat="1" applyFont="1" applyFill="1" applyBorder="1" applyAlignment="1">
      <alignment horizontal="right" wrapText="1"/>
    </xf>
    <xf numFmtId="4" fontId="56" fillId="0" borderId="20" xfId="6" applyNumberFormat="1" applyFont="1" applyFill="1" applyBorder="1" applyAlignment="1">
      <alignment horizontal="right" wrapText="1"/>
    </xf>
    <xf numFmtId="0" fontId="54" fillId="33" borderId="13" xfId="0" applyFont="1" applyFill="1" applyBorder="1" applyAlignment="1">
      <alignment horizontal="left" wrapText="1"/>
    </xf>
    <xf numFmtId="4" fontId="54" fillId="33" borderId="13" xfId="0" applyNumberFormat="1" applyFont="1" applyFill="1" applyBorder="1" applyAlignment="1">
      <alignment horizontal="right" wrapText="1"/>
    </xf>
    <xf numFmtId="4" fontId="56" fillId="0" borderId="13" xfId="0" applyNumberFormat="1" applyFont="1" applyFill="1" applyBorder="1" applyAlignment="1">
      <alignment horizontal="right" wrapText="1"/>
    </xf>
    <xf numFmtId="4" fontId="56" fillId="0" borderId="13" xfId="6" applyNumberFormat="1" applyFont="1" applyFill="1" applyBorder="1" applyAlignment="1">
      <alignment horizontal="right" wrapText="1"/>
    </xf>
    <xf numFmtId="43" fontId="56" fillId="0" borderId="13" xfId="6" applyNumberFormat="1" applyFont="1" applyFill="1" applyBorder="1" applyAlignment="1">
      <alignment horizontal="center" wrapText="1"/>
    </xf>
    <xf numFmtId="0" fontId="53" fillId="0" borderId="13" xfId="0" applyFont="1" applyBorder="1" applyAlignment="1">
      <alignment horizontal="left" wrapText="1"/>
    </xf>
    <xf numFmtId="4" fontId="56" fillId="0" borderId="10" xfId="7" applyNumberFormat="1" applyFont="1" applyFill="1" applyBorder="1" applyAlignment="1">
      <alignment horizontal="right" wrapText="1"/>
    </xf>
    <xf numFmtId="43" fontId="54" fillId="37" borderId="38" xfId="0" applyNumberFormat="1" applyFont="1" applyFill="1" applyBorder="1" applyAlignment="1">
      <alignment horizontal="center" vertical="center" wrapText="1"/>
    </xf>
    <xf numFmtId="0" fontId="54" fillId="0" borderId="27" xfId="0" applyNumberFormat="1" applyFont="1" applyBorder="1" applyAlignment="1">
      <alignment horizontal="center" vertical="center" wrapText="1"/>
    </xf>
    <xf numFmtId="43" fontId="54" fillId="39" borderId="14" xfId="0" applyNumberFormat="1" applyFont="1" applyFill="1" applyBorder="1" applyAlignment="1">
      <alignment horizontal="center" vertical="center" wrapText="1"/>
    </xf>
    <xf numFmtId="43" fontId="54" fillId="36" borderId="10" xfId="0" applyNumberFormat="1" applyFont="1" applyFill="1" applyBorder="1" applyAlignment="1">
      <alignment horizontal="center" vertical="center" wrapText="1"/>
    </xf>
    <xf numFmtId="43" fontId="54" fillId="33" borderId="10" xfId="0" applyNumberFormat="1" applyFont="1" applyFill="1" applyBorder="1" applyAlignment="1">
      <alignment horizontal="center" vertical="center" wrapText="1"/>
    </xf>
    <xf numFmtId="43" fontId="54" fillId="37" borderId="10" xfId="0" applyNumberFormat="1" applyFont="1" applyFill="1" applyBorder="1" applyAlignment="1">
      <alignment horizontal="center" vertical="center" wrapText="1"/>
    </xf>
    <xf numFmtId="43" fontId="54" fillId="0" borderId="10" xfId="0" applyNumberFormat="1" applyFont="1" applyFill="1" applyBorder="1" applyAlignment="1">
      <alignment horizontal="center" vertical="center" wrapText="1"/>
    </xf>
    <xf numFmtId="43" fontId="55" fillId="0" borderId="10" xfId="0" applyNumberFormat="1" applyFont="1" applyFill="1" applyBorder="1" applyAlignment="1">
      <alignment horizontal="center" vertical="center" wrapText="1"/>
    </xf>
    <xf numFmtId="43" fontId="54" fillId="40" borderId="10" xfId="0" applyNumberFormat="1" applyFont="1" applyFill="1" applyBorder="1" applyAlignment="1">
      <alignment horizontal="center" vertical="center" wrapText="1"/>
    </xf>
    <xf numFmtId="43" fontId="55" fillId="33" borderId="10" xfId="0" applyNumberFormat="1" applyFont="1" applyFill="1" applyBorder="1" applyAlignment="1">
      <alignment horizontal="center" vertical="center" wrapText="1"/>
    </xf>
    <xf numFmtId="43" fontId="56" fillId="37" borderId="10" xfId="0" applyNumberFormat="1" applyFont="1" applyFill="1" applyBorder="1" applyAlignment="1">
      <alignment horizontal="center" vertical="center" wrapText="1"/>
    </xf>
    <xf numFmtId="0" fontId="54" fillId="37" borderId="30" xfId="0" applyFont="1" applyFill="1" applyBorder="1" applyAlignment="1">
      <alignment horizontal="center" vertical="center" wrapText="1"/>
    </xf>
    <xf numFmtId="43" fontId="54" fillId="37" borderId="3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54" fillId="39" borderId="15" xfId="0" applyFont="1" applyFill="1" applyBorder="1" applyAlignment="1">
      <alignment horizontal="left" wrapText="1"/>
    </xf>
    <xf numFmtId="0" fontId="54" fillId="36" borderId="16" xfId="0" applyFont="1" applyFill="1" applyBorder="1" applyAlignment="1">
      <alignment horizontal="left" wrapText="1"/>
    </xf>
    <xf numFmtId="0" fontId="54" fillId="37" borderId="16" xfId="0" applyFont="1" applyFill="1" applyBorder="1" applyAlignment="1">
      <alignment horizontal="left" wrapText="1"/>
    </xf>
    <xf numFmtId="43" fontId="54" fillId="35" borderId="10" xfId="0" applyNumberFormat="1" applyFont="1" applyFill="1" applyBorder="1" applyAlignment="1">
      <alignment horizontal="center" vertical="center" wrapText="1"/>
    </xf>
    <xf numFmtId="43" fontId="55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/>
    <xf numFmtId="0" fontId="24" fillId="0" borderId="0" xfId="0" applyFont="1" applyFill="1"/>
    <xf numFmtId="0" fontId="54" fillId="40" borderId="16" xfId="0" applyFont="1" applyFill="1" applyBorder="1" applyAlignment="1">
      <alignment horizontal="left" wrapText="1"/>
    </xf>
    <xf numFmtId="0" fontId="54" fillId="37" borderId="17" xfId="0" applyFont="1" applyFill="1" applyBorder="1" applyAlignment="1">
      <alignment horizontal="left" wrapText="1"/>
    </xf>
    <xf numFmtId="0" fontId="53" fillId="0" borderId="13" xfId="0" applyFont="1" applyBorder="1"/>
    <xf numFmtId="0" fontId="24" fillId="0" borderId="13" xfId="0" applyFont="1" applyBorder="1"/>
    <xf numFmtId="0" fontId="54" fillId="0" borderId="16" xfId="0" applyFont="1" applyFill="1" applyBorder="1" applyAlignment="1">
      <alignment horizontal="left" wrapText="1"/>
    </xf>
    <xf numFmtId="0" fontId="53" fillId="0" borderId="0" xfId="0" applyFont="1" applyFill="1"/>
    <xf numFmtId="0" fontId="55" fillId="0" borderId="16" xfId="0" applyFont="1" applyFill="1" applyBorder="1" applyAlignment="1">
      <alignment horizontal="left" wrapText="1"/>
    </xf>
    <xf numFmtId="43" fontId="55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43" fontId="55" fillId="37" borderId="10" xfId="0" applyNumberFormat="1" applyFont="1" applyFill="1" applyBorder="1" applyAlignment="1">
      <alignment horizontal="center" vertical="center" wrapText="1"/>
    </xf>
    <xf numFmtId="43" fontId="24" fillId="0" borderId="0" xfId="0" applyNumberFormat="1" applyFont="1" applyAlignment="1">
      <alignment horizontal="center" vertical="center" wrapText="1"/>
    </xf>
    <xf numFmtId="0" fontId="56" fillId="37" borderId="16" xfId="0" applyFont="1" applyFill="1" applyBorder="1" applyAlignment="1">
      <alignment horizontal="left" wrapText="1"/>
    </xf>
    <xf numFmtId="0" fontId="24" fillId="0" borderId="37" xfId="0" applyFont="1" applyBorder="1" applyAlignment="1">
      <alignment vertical="center" wrapText="1"/>
    </xf>
    <xf numFmtId="0" fontId="56" fillId="35" borderId="51" xfId="82" applyFont="1" applyFill="1" applyBorder="1" applyAlignment="1">
      <alignment horizontal="center" vertical="center" wrapText="1"/>
    </xf>
    <xf numFmtId="3" fontId="56" fillId="57" borderId="51" xfId="43" applyNumberFormat="1" applyFont="1" applyFill="1" applyBorder="1" applyAlignment="1">
      <alignment horizontal="center" vertical="center" wrapText="1"/>
    </xf>
    <xf numFmtId="49" fontId="56" fillId="0" borderId="52" xfId="83" applyNumberFormat="1" applyFont="1" applyBorder="1" applyAlignment="1">
      <alignment horizontal="left" vertical="center" wrapText="1"/>
    </xf>
    <xf numFmtId="49" fontId="30" fillId="0" borderId="13" xfId="83" applyNumberFormat="1" applyFont="1" applyBorder="1" applyAlignment="1">
      <alignment vertical="center" wrapText="1"/>
    </xf>
    <xf numFmtId="4" fontId="30" fillId="35" borderId="51" xfId="82" applyNumberFormat="1" applyFont="1" applyFill="1" applyBorder="1" applyAlignment="1">
      <alignment horizontal="right" vertical="center"/>
    </xf>
    <xf numFmtId="4" fontId="30" fillId="57" borderId="51" xfId="43" applyNumberFormat="1" applyFont="1" applyFill="1" applyBorder="1" applyAlignment="1">
      <alignment horizontal="right" vertical="center" wrapText="1"/>
    </xf>
    <xf numFmtId="0" fontId="56" fillId="35" borderId="51" xfId="82" applyFont="1" applyFill="1" applyBorder="1" applyAlignment="1">
      <alignment horizontal="left" vertical="center" wrapText="1"/>
    </xf>
    <xf numFmtId="4" fontId="56" fillId="57" borderId="51" xfId="43" applyNumberFormat="1" applyFont="1" applyFill="1" applyBorder="1" applyAlignment="1">
      <alignment horizontal="right" vertical="center" wrapText="1"/>
    </xf>
    <xf numFmtId="4" fontId="56" fillId="0" borderId="52" xfId="83" applyNumberFormat="1" applyFont="1" applyBorder="1" applyAlignment="1">
      <alignment horizontal="right" vertical="center"/>
    </xf>
    <xf numFmtId="4" fontId="56" fillId="0" borderId="51" xfId="83" applyNumberFormat="1" applyFont="1" applyBorder="1" applyAlignment="1">
      <alignment horizontal="right" vertical="center"/>
    </xf>
    <xf numFmtId="4" fontId="30" fillId="0" borderId="13" xfId="83" applyNumberFormat="1" applyFont="1" applyBorder="1" applyAlignment="1">
      <alignment horizontal="right" vertical="center" wrapText="1"/>
    </xf>
    <xf numFmtId="4" fontId="55" fillId="35" borderId="10" xfId="43" applyNumberFormat="1" applyFont="1" applyFill="1" applyBorder="1" applyAlignment="1">
      <alignment horizontal="right" vertical="center" wrapText="1"/>
    </xf>
    <xf numFmtId="0" fontId="52" fillId="0" borderId="0" xfId="0" applyFont="1" applyAlignment="1"/>
    <xf numFmtId="0" fontId="53" fillId="0" borderId="18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8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3" fillId="0" borderId="0" xfId="0" applyFont="1"/>
    <xf numFmtId="0" fontId="52" fillId="0" borderId="0" xfId="0" applyFont="1" applyAlignment="1">
      <alignment horizontal="center"/>
    </xf>
    <xf numFmtId="43" fontId="58" fillId="0" borderId="21" xfId="0" applyNumberFormat="1" applyFont="1" applyBorder="1" applyAlignment="1">
      <alignment horizontal="center" vertical="center" wrapText="1"/>
    </xf>
    <xf numFmtId="43" fontId="59" fillId="0" borderId="11" xfId="0" applyNumberFormat="1" applyFont="1" applyBorder="1" applyAlignment="1">
      <alignment horizontal="center" vertical="center" wrapText="1"/>
    </xf>
    <xf numFmtId="43" fontId="59" fillId="0" borderId="12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</cellXfs>
  <cellStyles count="90">
    <cellStyle name="20% - Accent1" xfId="44" xr:uid="{00000000-0005-0000-0000-00002F000000}"/>
    <cellStyle name="20% - Accent2" xfId="45" xr:uid="{00000000-0005-0000-0000-000030000000}"/>
    <cellStyle name="20% - Accent3" xfId="46" xr:uid="{00000000-0005-0000-0000-000031000000}"/>
    <cellStyle name="20% - Accent4" xfId="47" xr:uid="{00000000-0005-0000-0000-000032000000}"/>
    <cellStyle name="20% - Accent5" xfId="48" xr:uid="{00000000-0005-0000-0000-000033000000}"/>
    <cellStyle name="20% - Accent6" xfId="49" xr:uid="{00000000-0005-0000-0000-000034000000}"/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Accent1" xfId="50" xr:uid="{00000000-0005-0000-0000-000035000000}"/>
    <cellStyle name="40% - Accent2" xfId="51" xr:uid="{00000000-0005-0000-0000-000036000000}"/>
    <cellStyle name="40% - Accent3" xfId="52" xr:uid="{00000000-0005-0000-0000-000037000000}"/>
    <cellStyle name="40% - Accent4" xfId="53" xr:uid="{00000000-0005-0000-0000-000038000000}"/>
    <cellStyle name="40% - Accent5" xfId="54" xr:uid="{00000000-0005-0000-0000-000039000000}"/>
    <cellStyle name="40% - Accent6" xfId="55" xr:uid="{00000000-0005-0000-0000-00003A000000}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Accent1" xfId="56" xr:uid="{00000000-0005-0000-0000-00003B000000}"/>
    <cellStyle name="60% - Accent2" xfId="57" xr:uid="{00000000-0005-0000-0000-00003C000000}"/>
    <cellStyle name="60% - Accent3" xfId="58" xr:uid="{00000000-0005-0000-0000-00003D000000}"/>
    <cellStyle name="60% - Accent4" xfId="59" xr:uid="{00000000-0005-0000-0000-00003E000000}"/>
    <cellStyle name="60% - Accent5" xfId="60" xr:uid="{00000000-0005-0000-0000-00003F000000}"/>
    <cellStyle name="60% - Accent6" xfId="61" xr:uid="{00000000-0005-0000-0000-000040000000}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Accent1" xfId="62" xr:uid="{00000000-0005-0000-0000-000041000000}"/>
    <cellStyle name="Accent2" xfId="63" xr:uid="{00000000-0005-0000-0000-000042000000}"/>
    <cellStyle name="Accent3" xfId="64" xr:uid="{00000000-0005-0000-0000-000043000000}"/>
    <cellStyle name="Accent4" xfId="65" xr:uid="{00000000-0005-0000-0000-000044000000}"/>
    <cellStyle name="Accent5" xfId="66" xr:uid="{00000000-0005-0000-0000-000045000000}"/>
    <cellStyle name="Accent6" xfId="67" xr:uid="{00000000-0005-0000-0000-000046000000}"/>
    <cellStyle name="Bad" xfId="68" xr:uid="{00000000-0005-0000-0000-000047000000}"/>
    <cellStyle name="Bilješka" xfId="15" builtinId="10" customBuiltin="1"/>
    <cellStyle name="Bilješka 2" xfId="69" xr:uid="{00000000-0005-0000-0000-000048000000}"/>
    <cellStyle name="Calculation" xfId="70" xr:uid="{00000000-0005-0000-0000-000049000000}"/>
    <cellStyle name="Check Cell" xfId="71" xr:uid="{00000000-0005-0000-0000-00004A000000}"/>
    <cellStyle name="Dobro" xfId="6" builtinId="26" customBuiltin="1"/>
    <cellStyle name="Explanatory Text" xfId="72" xr:uid="{00000000-0005-0000-0000-00004B000000}"/>
    <cellStyle name="Good" xfId="73" xr:uid="{00000000-0005-0000-0000-00004C000000}"/>
    <cellStyle name="Heading 1" xfId="74" xr:uid="{00000000-0005-0000-0000-00004D000000}"/>
    <cellStyle name="Heading 2" xfId="75" xr:uid="{00000000-0005-0000-0000-00004E000000}"/>
    <cellStyle name="Heading 3" xfId="76" xr:uid="{00000000-0005-0000-0000-00004F000000}"/>
    <cellStyle name="Heading 4" xfId="77" xr:uid="{00000000-0005-0000-0000-000050000000}"/>
    <cellStyle name="Input" xfId="78" xr:uid="{00000000-0005-0000-0000-000051000000}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inked Cell" xfId="79" xr:uid="{00000000-0005-0000-0000-000052000000}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80" xr:uid="{00000000-0005-0000-0000-000053000000}"/>
    <cellStyle name="Neutral" xfId="81" xr:uid="{00000000-0005-0000-0000-000054000000}"/>
    <cellStyle name="Neutralno" xfId="8" builtinId="28" customBuiltin="1"/>
    <cellStyle name="Normalno" xfId="0" builtinId="0"/>
    <cellStyle name="Normalno 2" xfId="82" xr:uid="{00000000-0005-0000-0000-000056000000}"/>
    <cellStyle name="Normalno 3" xfId="43" xr:uid="{00000000-0005-0000-0000-000055000000}"/>
    <cellStyle name="Normalno 4" xfId="83" xr:uid="{00000000-0005-0000-0000-000057000000}"/>
    <cellStyle name="Note" xfId="84" xr:uid="{00000000-0005-0000-0000-000058000000}"/>
    <cellStyle name="Output" xfId="85" xr:uid="{00000000-0005-0000-0000-000059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Title" xfId="86" xr:uid="{00000000-0005-0000-0000-00005A000000}"/>
    <cellStyle name="Total" xfId="87" xr:uid="{00000000-0005-0000-0000-00005B000000}"/>
    <cellStyle name="Ukupni zbroj" xfId="17" builtinId="25" customBuiltin="1"/>
    <cellStyle name="Unos" xfId="9" builtinId="20" customBuiltin="1"/>
    <cellStyle name="Valuta" xfId="42" builtinId="4"/>
    <cellStyle name="Warning Text" xfId="88" xr:uid="{00000000-0005-0000-0000-00005C000000}"/>
    <cellStyle name="Zarez 2" xfId="89" xr:uid="{00000000-0005-0000-0000-00005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A5B2-6EC7-46A5-B8AA-A1DD2075F334}">
  <dimension ref="A1:H43"/>
  <sheetViews>
    <sheetView tabSelected="1" zoomScaleNormal="100" zoomScaleSheetLayoutView="90" workbookViewId="0">
      <selection activeCell="K16" sqref="K16"/>
    </sheetView>
  </sheetViews>
  <sheetFormatPr defaultColWidth="9.140625" defaultRowHeight="10.5" x14ac:dyDescent="0.15"/>
  <cols>
    <col min="1" max="1" width="30.28515625" style="16" customWidth="1"/>
    <col min="2" max="2" width="15.85546875" style="16" customWidth="1"/>
    <col min="3" max="3" width="17.28515625" style="16" customWidth="1"/>
    <col min="4" max="4" width="16.140625" style="16" customWidth="1"/>
    <col min="5" max="5" width="13.85546875" style="16" customWidth="1"/>
    <col min="6" max="6" width="18.140625" style="16" customWidth="1"/>
    <col min="7" max="7" width="12" style="16" customWidth="1"/>
    <col min="8" max="8" width="14.7109375" style="16" customWidth="1"/>
    <col min="9" max="9" width="14.42578125" style="16" bestFit="1" customWidth="1"/>
    <col min="10" max="16384" width="9.140625" style="16"/>
  </cols>
  <sheetData>
    <row r="1" spans="1:8" ht="24" customHeight="1" x14ac:dyDescent="0.25">
      <c r="A1" s="198" t="s">
        <v>247</v>
      </c>
      <c r="B1" s="198"/>
      <c r="C1" s="198"/>
      <c r="D1" s="198"/>
      <c r="E1" s="198"/>
      <c r="F1" s="23"/>
      <c r="G1" s="23"/>
      <c r="H1" s="23"/>
    </row>
    <row r="2" spans="1:8" ht="14.25" customHeight="1" x14ac:dyDescent="0.25">
      <c r="A2" s="192"/>
      <c r="B2" s="192"/>
      <c r="C2" s="192"/>
      <c r="D2" s="192"/>
      <c r="E2" s="192"/>
      <c r="F2" s="23"/>
      <c r="G2" s="23"/>
      <c r="H2" s="23"/>
    </row>
    <row r="3" spans="1:8" ht="11.25" customHeight="1" x14ac:dyDescent="0.2">
      <c r="A3" s="28"/>
      <c r="B3" s="28"/>
      <c r="C3" s="28"/>
      <c r="D3" s="28"/>
      <c r="E3" s="28"/>
      <c r="F3" s="22"/>
      <c r="G3" s="22"/>
      <c r="H3" s="22"/>
    </row>
    <row r="4" spans="1:8" ht="15.75" x14ac:dyDescent="0.25">
      <c r="A4" s="119" t="s">
        <v>230</v>
      </c>
      <c r="B4" s="28"/>
      <c r="C4" s="28"/>
      <c r="D4" s="28"/>
      <c r="E4" s="28"/>
      <c r="F4" s="20"/>
      <c r="G4" s="20"/>
      <c r="H4" s="20"/>
    </row>
    <row r="5" spans="1:8" ht="10.5" customHeight="1" x14ac:dyDescent="0.2">
      <c r="A5" s="28"/>
      <c r="B5" s="28"/>
      <c r="C5" s="28"/>
      <c r="D5" s="28"/>
      <c r="E5" s="28"/>
      <c r="F5" s="21"/>
      <c r="G5" s="21"/>
      <c r="H5" s="21"/>
    </row>
    <row r="6" spans="1:8" ht="12.75" x14ac:dyDescent="0.2">
      <c r="A6" s="30"/>
      <c r="B6" s="30"/>
      <c r="C6" s="30"/>
      <c r="D6" s="30"/>
      <c r="E6" s="30"/>
    </row>
    <row r="7" spans="1:8" ht="12.75" x14ac:dyDescent="0.2">
      <c r="A7" s="197" t="s">
        <v>123</v>
      </c>
      <c r="B7" s="197"/>
      <c r="C7" s="197"/>
      <c r="D7" s="197"/>
      <c r="E7" s="197"/>
    </row>
    <row r="8" spans="1:8" ht="13.5" thickBot="1" x14ac:dyDescent="0.25">
      <c r="A8" s="28"/>
      <c r="B8" s="28"/>
      <c r="C8" s="28"/>
      <c r="D8" s="28"/>
      <c r="E8" s="28"/>
    </row>
    <row r="9" spans="1:8" ht="26.25" thickBot="1" x14ac:dyDescent="0.3">
      <c r="A9" s="31" t="s">
        <v>231</v>
      </c>
      <c r="B9" s="32" t="s">
        <v>251</v>
      </c>
      <c r="C9" s="33" t="s">
        <v>249</v>
      </c>
      <c r="D9" s="34" t="s">
        <v>248</v>
      </c>
      <c r="E9" s="35" t="s">
        <v>252</v>
      </c>
      <c r="F9"/>
      <c r="G9"/>
      <c r="H9"/>
    </row>
    <row r="10" spans="1:8" ht="15" x14ac:dyDescent="0.25">
      <c r="A10" s="36">
        <v>1</v>
      </c>
      <c r="B10" s="37">
        <v>2</v>
      </c>
      <c r="C10" s="36">
        <v>3</v>
      </c>
      <c r="D10" s="36">
        <v>4</v>
      </c>
      <c r="E10" s="36">
        <v>5</v>
      </c>
      <c r="F10"/>
      <c r="G10"/>
      <c r="H10"/>
    </row>
    <row r="11" spans="1:8" s="17" customFormat="1" ht="12.75" x14ac:dyDescent="0.2">
      <c r="A11" s="38" t="s">
        <v>124</v>
      </c>
      <c r="B11" s="39">
        <v>1062904.05</v>
      </c>
      <c r="C11" s="40">
        <v>11752915.369999999</v>
      </c>
      <c r="D11" s="40">
        <v>11482839.15</v>
      </c>
      <c r="E11" s="41">
        <v>1012994.45</v>
      </c>
      <c r="F11" s="16"/>
      <c r="G11" s="16"/>
      <c r="H11" s="16"/>
    </row>
    <row r="12" spans="1:8" ht="36" customHeight="1" x14ac:dyDescent="0.2">
      <c r="A12" s="42" t="s">
        <v>144</v>
      </c>
      <c r="B12" s="39">
        <v>0</v>
      </c>
      <c r="C12" s="39">
        <v>100</v>
      </c>
      <c r="D12" s="39">
        <v>2500</v>
      </c>
      <c r="E12" s="41">
        <v>2066.4299999999998</v>
      </c>
    </row>
    <row r="13" spans="1:8" ht="12.75" x14ac:dyDescent="0.2">
      <c r="A13" s="43" t="s">
        <v>232</v>
      </c>
      <c r="B13" s="44">
        <f>SUM(B11:B12)</f>
        <v>1062904.05</v>
      </c>
      <c r="C13" s="44">
        <f>SUM(C11:C12)</f>
        <v>11753015.369999999</v>
      </c>
      <c r="D13" s="44">
        <f>SUM(D11:D12)</f>
        <v>11485339.15</v>
      </c>
      <c r="E13" s="45">
        <f>SUM(E11:E12)</f>
        <v>1015060.88</v>
      </c>
    </row>
    <row r="14" spans="1:8" ht="12.75" x14ac:dyDescent="0.2">
      <c r="A14" s="42" t="s">
        <v>151</v>
      </c>
      <c r="B14" s="39">
        <v>823567.83</v>
      </c>
      <c r="C14" s="39">
        <v>5358827.3499999996</v>
      </c>
      <c r="D14" s="39">
        <v>5462271</v>
      </c>
      <c r="E14" s="41">
        <v>939771.02</v>
      </c>
    </row>
    <row r="15" spans="1:8" ht="25.5" x14ac:dyDescent="0.2">
      <c r="A15" s="42" t="s">
        <v>186</v>
      </c>
      <c r="B15" s="39">
        <v>107666.47</v>
      </c>
      <c r="C15" s="39">
        <v>8522882.8200000003</v>
      </c>
      <c r="D15" s="39">
        <v>8380633.7800000003</v>
      </c>
      <c r="E15" s="41">
        <v>74015.75</v>
      </c>
    </row>
    <row r="16" spans="1:8" ht="13.5" thickBot="1" x14ac:dyDescent="0.25">
      <c r="A16" s="134" t="s">
        <v>233</v>
      </c>
      <c r="B16" s="46">
        <f>SUM(B14:B15)</f>
        <v>931234.29999999993</v>
      </c>
      <c r="C16" s="46">
        <f>SUM(C14:C15)</f>
        <v>13881710.17</v>
      </c>
      <c r="D16" s="46">
        <f>SUM(D14:D15)</f>
        <v>13842904.780000001</v>
      </c>
      <c r="E16" s="47">
        <f>SUM(E14:E15)</f>
        <v>1013786.77</v>
      </c>
    </row>
    <row r="17" spans="1:5" ht="13.5" thickBot="1" x14ac:dyDescent="0.25">
      <c r="A17" s="48" t="s">
        <v>234</v>
      </c>
      <c r="B17" s="49">
        <f>B13-B16</f>
        <v>131669.75000000012</v>
      </c>
      <c r="C17" s="49">
        <f>C13-C16</f>
        <v>-2128694.8000000007</v>
      </c>
      <c r="D17" s="49">
        <f>D13-D16</f>
        <v>-2357565.6300000008</v>
      </c>
      <c r="E17" s="50">
        <f>E13-E16</f>
        <v>1274.109999999986</v>
      </c>
    </row>
    <row r="18" spans="1:5" ht="12.75" x14ac:dyDescent="0.2">
      <c r="A18" s="51"/>
      <c r="B18" s="28"/>
      <c r="C18" s="28"/>
      <c r="D18" s="52"/>
      <c r="E18" s="28"/>
    </row>
    <row r="19" spans="1:5" ht="12.75" x14ac:dyDescent="0.2">
      <c r="A19" s="51"/>
      <c r="B19" s="28"/>
      <c r="C19" s="28"/>
      <c r="D19" s="28"/>
      <c r="E19" s="28"/>
    </row>
    <row r="20" spans="1:5" ht="12.75" x14ac:dyDescent="0.2">
      <c r="A20" s="195" t="s">
        <v>235</v>
      </c>
      <c r="B20" s="196"/>
      <c r="C20" s="196"/>
      <c r="D20" s="196"/>
      <c r="E20" s="196"/>
    </row>
    <row r="21" spans="1:5" ht="13.5" thickBot="1" x14ac:dyDescent="0.25">
      <c r="A21" s="51"/>
      <c r="B21" s="28"/>
      <c r="C21" s="28"/>
      <c r="D21" s="28"/>
      <c r="E21" s="28"/>
    </row>
    <row r="22" spans="1:5" ht="26.25" thickBot="1" x14ac:dyDescent="0.2">
      <c r="A22" s="53" t="s">
        <v>0</v>
      </c>
      <c r="B22" s="54" t="s">
        <v>251</v>
      </c>
      <c r="C22" s="54" t="s">
        <v>249</v>
      </c>
      <c r="D22" s="54" t="s">
        <v>248</v>
      </c>
      <c r="E22" s="54" t="s">
        <v>288</v>
      </c>
    </row>
    <row r="23" spans="1:5" ht="25.5" x14ac:dyDescent="0.2">
      <c r="A23" s="42" t="s">
        <v>201</v>
      </c>
      <c r="B23" s="55">
        <v>0</v>
      </c>
      <c r="C23" s="55">
        <v>2123347.67</v>
      </c>
      <c r="D23" s="55">
        <v>2256287.7400000002</v>
      </c>
      <c r="E23" s="55">
        <v>36268.75</v>
      </c>
    </row>
    <row r="24" spans="1:5" ht="26.25" thickBot="1" x14ac:dyDescent="0.25">
      <c r="A24" s="42" t="s">
        <v>236</v>
      </c>
      <c r="B24" s="56"/>
      <c r="C24" s="56"/>
      <c r="D24" s="57"/>
      <c r="E24" s="55"/>
    </row>
    <row r="25" spans="1:5" ht="39.75" customHeight="1" thickBot="1" x14ac:dyDescent="0.25">
      <c r="A25" s="48" t="s">
        <v>237</v>
      </c>
      <c r="B25" s="58">
        <v>0</v>
      </c>
      <c r="C25" s="59">
        <v>2123347.67</v>
      </c>
      <c r="D25" s="60">
        <v>2256287.7400000002</v>
      </c>
      <c r="E25" s="58">
        <f>E23</f>
        <v>36268.75</v>
      </c>
    </row>
    <row r="26" spans="1:5" ht="12.75" x14ac:dyDescent="0.2">
      <c r="A26" s="51"/>
      <c r="B26" s="28"/>
      <c r="C26" s="28"/>
      <c r="D26" s="28"/>
      <c r="E26" s="28"/>
    </row>
    <row r="27" spans="1:5" ht="12.75" x14ac:dyDescent="0.2">
      <c r="A27" s="51"/>
      <c r="B27" s="28"/>
      <c r="C27" s="28"/>
      <c r="D27" s="28"/>
      <c r="E27" s="28"/>
    </row>
    <row r="28" spans="1:5" ht="12.75" x14ac:dyDescent="0.2">
      <c r="A28" s="193" t="s">
        <v>238</v>
      </c>
      <c r="B28" s="194"/>
      <c r="C28" s="194"/>
      <c r="D28" s="194"/>
      <c r="E28" s="194"/>
    </row>
    <row r="29" spans="1:5" ht="13.5" thickBot="1" x14ac:dyDescent="0.25">
      <c r="A29" s="51"/>
      <c r="B29" s="28"/>
      <c r="C29" s="28"/>
      <c r="D29" s="28"/>
      <c r="E29" s="28"/>
    </row>
    <row r="30" spans="1:5" ht="26.25" thickBot="1" x14ac:dyDescent="0.2">
      <c r="A30" s="53" t="s">
        <v>0</v>
      </c>
      <c r="B30" s="54" t="s">
        <v>287</v>
      </c>
      <c r="C30" s="54" t="s">
        <v>249</v>
      </c>
      <c r="D30" s="54" t="s">
        <v>248</v>
      </c>
      <c r="E30" s="54" t="s">
        <v>252</v>
      </c>
    </row>
    <row r="31" spans="1:5" ht="21" customHeight="1" x14ac:dyDescent="0.2">
      <c r="A31" s="42" t="s">
        <v>239</v>
      </c>
      <c r="B31" s="61">
        <v>180058.15</v>
      </c>
      <c r="C31" s="61">
        <v>5347.13</v>
      </c>
      <c r="D31" s="61">
        <v>101277.89</v>
      </c>
      <c r="E31" s="61">
        <v>101255.9</v>
      </c>
    </row>
    <row r="32" spans="1:5" ht="12.75" x14ac:dyDescent="0.2">
      <c r="A32" s="51"/>
      <c r="B32" s="29"/>
      <c r="C32" s="29"/>
      <c r="D32" s="29"/>
      <c r="E32" s="29"/>
    </row>
    <row r="33" spans="1:8" ht="39.75" customHeight="1" x14ac:dyDescent="0.2">
      <c r="A33" s="51"/>
      <c r="B33" s="29"/>
      <c r="C33" s="29"/>
      <c r="D33" s="29"/>
      <c r="E33" s="29"/>
    </row>
    <row r="34" spans="1:8" ht="12.75" x14ac:dyDescent="0.2">
      <c r="A34" s="51"/>
      <c r="B34" s="29"/>
      <c r="C34" s="29"/>
      <c r="D34" s="29"/>
      <c r="E34" s="29"/>
    </row>
    <row r="35" spans="1:8" ht="39" hidden="1" thickBot="1" x14ac:dyDescent="0.25">
      <c r="A35" s="62" t="s">
        <v>240</v>
      </c>
      <c r="B35" s="63">
        <f>B17+B25+B31</f>
        <v>311727.90000000014</v>
      </c>
      <c r="C35" s="63">
        <f>C17+C25+C31</f>
        <v>-8.1945472629740834E-10</v>
      </c>
      <c r="D35" s="63">
        <f>D17+D25+D31</f>
        <v>-5.9662852436304092E-10</v>
      </c>
      <c r="E35" s="63">
        <f>E17+E25+E31</f>
        <v>138798.75999999998</v>
      </c>
    </row>
    <row r="36" spans="1:8" hidden="1" x14ac:dyDescent="0.15">
      <c r="A36" s="17"/>
    </row>
    <row r="37" spans="1:8" hidden="1" x14ac:dyDescent="0.15">
      <c r="A37" s="17"/>
    </row>
    <row r="38" spans="1:8" ht="12.75" x14ac:dyDescent="0.15">
      <c r="A38" s="18"/>
      <c r="B38" s="18"/>
      <c r="C38" s="18"/>
      <c r="D38" s="18"/>
      <c r="E38" s="18"/>
    </row>
    <row r="39" spans="1:8" ht="15.75" x14ac:dyDescent="0.15">
      <c r="A39" s="19"/>
      <c r="B39" s="19"/>
      <c r="C39" s="19"/>
      <c r="D39" s="19"/>
      <c r="E39" s="19"/>
    </row>
    <row r="40" spans="1:8" ht="15.75" hidden="1" x14ac:dyDescent="0.15">
      <c r="A40" s="19"/>
      <c r="B40" s="19"/>
      <c r="C40" s="19"/>
      <c r="D40" s="19"/>
      <c r="E40" s="19"/>
      <c r="G40" s="18"/>
      <c r="H40" s="18"/>
    </row>
    <row r="41" spans="1:8" ht="15.75" x14ac:dyDescent="0.15">
      <c r="F41" s="18"/>
      <c r="G41" s="19"/>
      <c r="H41" s="19"/>
    </row>
    <row r="42" spans="1:8" ht="15.75" x14ac:dyDescent="0.15">
      <c r="F42" s="19"/>
      <c r="G42" s="19"/>
      <c r="H42" s="19"/>
    </row>
    <row r="43" spans="1:8" ht="15.75" x14ac:dyDescent="0.15">
      <c r="F43" s="19"/>
    </row>
  </sheetData>
  <mergeCells count="4">
    <mergeCell ref="A28:E28"/>
    <mergeCell ref="A20:E20"/>
    <mergeCell ref="A7:E7"/>
    <mergeCell ref="A1:E1"/>
  </mergeCells>
  <pageMargins left="0.7" right="0.7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02F37-7941-4FDC-A95A-A1740B0864E6}">
  <dimension ref="A1:I129"/>
  <sheetViews>
    <sheetView topLeftCell="A25" zoomScale="80" zoomScaleNormal="80" workbookViewId="0">
      <selection activeCell="B69" sqref="B69"/>
    </sheetView>
  </sheetViews>
  <sheetFormatPr defaultColWidth="8.85546875" defaultRowHeight="12.75" x14ac:dyDescent="0.2"/>
  <cols>
    <col min="1" max="1" width="23.140625" style="109" customWidth="1"/>
    <col min="2" max="2" width="17.42578125" style="116" bestFit="1" customWidth="1"/>
    <col min="3" max="4" width="18.5703125" style="117" bestFit="1" customWidth="1"/>
    <col min="5" max="5" width="17.42578125" style="116" bestFit="1" customWidth="1"/>
    <col min="6" max="6" width="14.85546875" style="117" bestFit="1" customWidth="1"/>
    <col min="7" max="7" width="11.42578125" style="117" bestFit="1" customWidth="1"/>
    <col min="8" max="8" width="8.85546875" style="108"/>
    <col min="9" max="9" width="14.85546875" style="108" bestFit="1" customWidth="1"/>
    <col min="10" max="16384" width="8.85546875" style="108"/>
  </cols>
  <sheetData>
    <row r="1" spans="1:7" s="109" customFormat="1" ht="56.25" customHeight="1" thickBot="1" x14ac:dyDescent="0.25">
      <c r="A1" s="120" t="s">
        <v>120</v>
      </c>
      <c r="B1" s="199" t="s">
        <v>245</v>
      </c>
      <c r="C1" s="200"/>
      <c r="D1" s="200"/>
      <c r="E1" s="200"/>
      <c r="F1" s="200"/>
      <c r="G1" s="201"/>
    </row>
    <row r="2" spans="1:7" ht="25.5" x14ac:dyDescent="0.2">
      <c r="A2" s="43" t="s">
        <v>246</v>
      </c>
      <c r="B2" s="64" t="s">
        <v>287</v>
      </c>
      <c r="C2" s="65" t="s">
        <v>249</v>
      </c>
      <c r="D2" s="66" t="s">
        <v>248</v>
      </c>
      <c r="E2" s="64" t="s">
        <v>252</v>
      </c>
      <c r="F2" s="65" t="s">
        <v>121</v>
      </c>
      <c r="G2" s="65" t="s">
        <v>122</v>
      </c>
    </row>
    <row r="3" spans="1:7" x14ac:dyDescent="0.2">
      <c r="A3" s="67">
        <v>1</v>
      </c>
      <c r="B3" s="68">
        <v>2</v>
      </c>
      <c r="C3" s="69">
        <v>3</v>
      </c>
      <c r="D3" s="69">
        <v>4</v>
      </c>
      <c r="E3" s="68">
        <v>5</v>
      </c>
      <c r="F3" s="69">
        <v>6</v>
      </c>
      <c r="G3" s="70">
        <v>7</v>
      </c>
    </row>
    <row r="4" spans="1:7" ht="25.5" x14ac:dyDescent="0.2">
      <c r="A4" s="43" t="s">
        <v>123</v>
      </c>
      <c r="B4" s="71"/>
      <c r="C4" s="72"/>
      <c r="D4" s="73"/>
      <c r="E4" s="74"/>
      <c r="F4" s="73"/>
      <c r="G4" s="75"/>
    </row>
    <row r="5" spans="1:7" x14ac:dyDescent="0.2">
      <c r="A5" s="43" t="s">
        <v>124</v>
      </c>
      <c r="B5" s="76">
        <v>1062904.05</v>
      </c>
      <c r="C5" s="77">
        <f>SUM(C6,C15,C18,C23)</f>
        <v>11753048.09</v>
      </c>
      <c r="D5" s="77">
        <f>SUM(D6,D15,D18,D23)</f>
        <v>11482839.149999999</v>
      </c>
      <c r="E5" s="76">
        <v>1012994.45</v>
      </c>
      <c r="F5" s="73">
        <f t="shared" ref="F5:F36" si="0">E5/B5*100</f>
        <v>95.304411531784069</v>
      </c>
      <c r="G5" s="72">
        <f>E5/D5*100</f>
        <v>8.8218117206666609</v>
      </c>
    </row>
    <row r="6" spans="1:7" ht="38.25" x14ac:dyDescent="0.2">
      <c r="A6" s="78" t="s">
        <v>125</v>
      </c>
      <c r="B6" s="79">
        <v>904060.39</v>
      </c>
      <c r="C6" s="80">
        <v>11597267.67</v>
      </c>
      <c r="D6" s="81">
        <f>SUM(D7,D9,D12)</f>
        <v>9512184.7899999991</v>
      </c>
      <c r="E6" s="79">
        <v>910080.88</v>
      </c>
      <c r="F6" s="73">
        <f t="shared" si="0"/>
        <v>100.66593892029712</v>
      </c>
      <c r="G6" s="72">
        <f t="shared" ref="G6:G70" si="1">E6/D6*100</f>
        <v>9.5675273356416781</v>
      </c>
    </row>
    <row r="7" spans="1:7" ht="24" customHeight="1" x14ac:dyDescent="0.2">
      <c r="A7" s="43" t="s">
        <v>126</v>
      </c>
      <c r="B7" s="82">
        <v>0</v>
      </c>
      <c r="C7" s="83">
        <v>0</v>
      </c>
      <c r="D7" s="84">
        <v>0</v>
      </c>
      <c r="E7" s="85">
        <v>0</v>
      </c>
      <c r="F7" s="73" t="e">
        <f t="shared" si="0"/>
        <v>#DIV/0!</v>
      </c>
      <c r="G7" s="72" t="e">
        <f t="shared" si="1"/>
        <v>#DIV/0!</v>
      </c>
    </row>
    <row r="8" spans="1:7" ht="38.25" x14ac:dyDescent="0.2">
      <c r="A8" s="86" t="s">
        <v>127</v>
      </c>
      <c r="B8" s="87">
        <v>0</v>
      </c>
      <c r="C8" s="88">
        <v>0</v>
      </c>
      <c r="D8" s="89">
        <v>0</v>
      </c>
      <c r="E8" s="90">
        <v>0</v>
      </c>
      <c r="F8" s="73" t="e">
        <f t="shared" si="0"/>
        <v>#DIV/0!</v>
      </c>
      <c r="G8" s="72" t="e">
        <f t="shared" si="1"/>
        <v>#DIV/0!</v>
      </c>
    </row>
    <row r="9" spans="1:7" ht="38.25" x14ac:dyDescent="0.2">
      <c r="A9" s="78" t="s">
        <v>128</v>
      </c>
      <c r="B9" s="79">
        <v>673507.97</v>
      </c>
      <c r="C9" s="80">
        <f>SUM(C10:C11)</f>
        <v>2759117.8200000003</v>
      </c>
      <c r="D9" s="80">
        <f>SUM(D10:D11)</f>
        <v>2134760.37</v>
      </c>
      <c r="E9" s="79">
        <v>648955.47</v>
      </c>
      <c r="F9" s="73">
        <f t="shared" si="0"/>
        <v>96.354534601869673</v>
      </c>
      <c r="G9" s="72">
        <f t="shared" si="1"/>
        <v>30.399452749818469</v>
      </c>
    </row>
    <row r="10" spans="1:7" ht="51" x14ac:dyDescent="0.2">
      <c r="A10" s="86" t="s">
        <v>129</v>
      </c>
      <c r="B10" s="87">
        <v>548389.4</v>
      </c>
      <c r="C10" s="91">
        <v>2133024.9500000002</v>
      </c>
      <c r="D10" s="89">
        <v>2134260.37</v>
      </c>
      <c r="E10" s="87">
        <v>648955.47</v>
      </c>
      <c r="F10" s="73">
        <f t="shared" si="0"/>
        <v>118.33844162560399</v>
      </c>
      <c r="G10" s="72">
        <f t="shared" si="1"/>
        <v>30.406574526799652</v>
      </c>
    </row>
    <row r="11" spans="1:7" ht="51" x14ac:dyDescent="0.2">
      <c r="A11" s="86" t="s">
        <v>130</v>
      </c>
      <c r="B11" s="87">
        <v>125118.57</v>
      </c>
      <c r="C11" s="91">
        <v>626092.87</v>
      </c>
      <c r="D11" s="89">
        <v>500</v>
      </c>
      <c r="E11" s="87">
        <v>0</v>
      </c>
      <c r="F11" s="73">
        <f t="shared" si="0"/>
        <v>0</v>
      </c>
      <c r="G11" s="72">
        <f t="shared" si="1"/>
        <v>0</v>
      </c>
    </row>
    <row r="12" spans="1:7" ht="25.5" x14ac:dyDescent="0.2">
      <c r="A12" s="43" t="s">
        <v>131</v>
      </c>
      <c r="B12" s="92">
        <v>230552.42</v>
      </c>
      <c r="C12" s="93">
        <f>SUM(C13:C14)</f>
        <v>8838149.8499999996</v>
      </c>
      <c r="D12" s="93">
        <f>SUM(D13:D14)</f>
        <v>7377424.4199999999</v>
      </c>
      <c r="E12" s="92">
        <v>261125.41</v>
      </c>
      <c r="F12" s="73">
        <f t="shared" si="0"/>
        <v>113.26075432216238</v>
      </c>
      <c r="G12" s="72">
        <f t="shared" si="1"/>
        <v>3.539519961629102</v>
      </c>
    </row>
    <row r="13" spans="1:7" ht="25.5" x14ac:dyDescent="0.2">
      <c r="A13" s="42" t="s">
        <v>132</v>
      </c>
      <c r="B13" s="94">
        <v>14683.53</v>
      </c>
      <c r="C13" s="75">
        <v>10989.85</v>
      </c>
      <c r="D13" s="75">
        <v>10989.85</v>
      </c>
      <c r="E13" s="94">
        <v>13267.29</v>
      </c>
      <c r="F13" s="73">
        <f t="shared" si="0"/>
        <v>90.354907845729187</v>
      </c>
      <c r="G13" s="72">
        <f t="shared" si="1"/>
        <v>120.72312178965137</v>
      </c>
    </row>
    <row r="14" spans="1:7" ht="51" x14ac:dyDescent="0.2">
      <c r="A14" s="42" t="s">
        <v>199</v>
      </c>
      <c r="B14" s="94">
        <v>215868.89</v>
      </c>
      <c r="C14" s="75">
        <v>8827160</v>
      </c>
      <c r="D14" s="95">
        <v>7366434.5700000003</v>
      </c>
      <c r="E14" s="94">
        <v>247858.12</v>
      </c>
      <c r="F14" s="73">
        <f t="shared" si="0"/>
        <v>114.81882359241295</v>
      </c>
      <c r="G14" s="72">
        <f t="shared" si="1"/>
        <v>3.3646958734882237</v>
      </c>
    </row>
    <row r="15" spans="1:7" ht="51" x14ac:dyDescent="0.2">
      <c r="A15" s="43" t="s">
        <v>133</v>
      </c>
      <c r="B15" s="96">
        <v>93.7</v>
      </c>
      <c r="C15" s="73">
        <v>250</v>
      </c>
      <c r="D15" s="73">
        <v>250</v>
      </c>
      <c r="E15" s="96">
        <v>0</v>
      </c>
      <c r="F15" s="73">
        <f t="shared" si="0"/>
        <v>0</v>
      </c>
      <c r="G15" s="72">
        <f t="shared" si="1"/>
        <v>0</v>
      </c>
    </row>
    <row r="16" spans="1:7" ht="25.5" x14ac:dyDescent="0.2">
      <c r="A16" s="42" t="s">
        <v>134</v>
      </c>
      <c r="B16" s="94">
        <v>93.7</v>
      </c>
      <c r="C16" s="75">
        <v>250</v>
      </c>
      <c r="D16" s="95">
        <v>250</v>
      </c>
      <c r="E16" s="94">
        <v>0</v>
      </c>
      <c r="F16" s="73">
        <f t="shared" si="0"/>
        <v>0</v>
      </c>
      <c r="G16" s="72">
        <f t="shared" si="1"/>
        <v>0</v>
      </c>
    </row>
    <row r="17" spans="1:7" ht="25.5" x14ac:dyDescent="0.2">
      <c r="A17" s="42" t="s">
        <v>135</v>
      </c>
      <c r="B17" s="94">
        <v>93.7</v>
      </c>
      <c r="C17" s="75">
        <v>0</v>
      </c>
      <c r="D17" s="75">
        <v>0</v>
      </c>
      <c r="E17" s="94">
        <v>0</v>
      </c>
      <c r="F17" s="73">
        <f t="shared" si="0"/>
        <v>0</v>
      </c>
      <c r="G17" s="72" t="e">
        <f t="shared" si="1"/>
        <v>#DIV/0!</v>
      </c>
    </row>
    <row r="18" spans="1:7" ht="63.75" x14ac:dyDescent="0.2">
      <c r="A18" s="43" t="s">
        <v>136</v>
      </c>
      <c r="B18" s="96">
        <v>5741.06</v>
      </c>
      <c r="C18" s="73">
        <v>11747.2</v>
      </c>
      <c r="D18" s="73">
        <f>SUM(D19,D21)</f>
        <v>12614.48</v>
      </c>
      <c r="E18" s="96">
        <v>7191.38</v>
      </c>
      <c r="F18" s="73">
        <f t="shared" si="0"/>
        <v>125.26223380351362</v>
      </c>
      <c r="G18" s="72">
        <f t="shared" si="1"/>
        <v>57.008929420792619</v>
      </c>
    </row>
    <row r="19" spans="1:7" ht="38.25" x14ac:dyDescent="0.2">
      <c r="A19" s="43" t="s">
        <v>137</v>
      </c>
      <c r="B19" s="96">
        <v>5674.7</v>
      </c>
      <c r="C19" s="73">
        <v>11614.48</v>
      </c>
      <c r="D19" s="73">
        <v>11614.48</v>
      </c>
      <c r="E19" s="96">
        <v>5441.38</v>
      </c>
      <c r="F19" s="73">
        <f t="shared" si="0"/>
        <v>95.888417008828668</v>
      </c>
      <c r="G19" s="72">
        <f t="shared" si="1"/>
        <v>46.84996659342476</v>
      </c>
    </row>
    <row r="20" spans="1:7" ht="25.5" x14ac:dyDescent="0.2">
      <c r="A20" s="42" t="s">
        <v>138</v>
      </c>
      <c r="B20" s="94">
        <v>5674.7</v>
      </c>
      <c r="C20" s="75">
        <v>11614.48</v>
      </c>
      <c r="D20" s="95">
        <v>11614.48</v>
      </c>
      <c r="E20" s="94">
        <v>5441.38</v>
      </c>
      <c r="F20" s="73">
        <f t="shared" si="0"/>
        <v>95.888417008828668</v>
      </c>
      <c r="G20" s="72">
        <f t="shared" si="1"/>
        <v>46.84996659342476</v>
      </c>
    </row>
    <row r="21" spans="1:7" ht="25.5" x14ac:dyDescent="0.2">
      <c r="A21" s="43" t="s">
        <v>200</v>
      </c>
      <c r="B21" s="96">
        <v>66.36</v>
      </c>
      <c r="C21" s="73">
        <v>132.72</v>
      </c>
      <c r="D21" s="73">
        <v>1000</v>
      </c>
      <c r="E21" s="96">
        <v>1750</v>
      </c>
      <c r="F21" s="73">
        <f t="shared" si="0"/>
        <v>2637.1308016877638</v>
      </c>
      <c r="G21" s="72">
        <f t="shared" si="1"/>
        <v>175</v>
      </c>
    </row>
    <row r="22" spans="1:7" x14ac:dyDescent="0.2">
      <c r="A22" s="42" t="s">
        <v>139</v>
      </c>
      <c r="B22" s="94">
        <v>66.36</v>
      </c>
      <c r="C22" s="75">
        <v>132.72</v>
      </c>
      <c r="D22" s="95">
        <v>1000</v>
      </c>
      <c r="E22" s="94">
        <v>1750</v>
      </c>
      <c r="F22" s="73">
        <f t="shared" si="0"/>
        <v>2637.1308016877638</v>
      </c>
      <c r="G22" s="72">
        <f t="shared" si="1"/>
        <v>175</v>
      </c>
    </row>
    <row r="23" spans="1:7" s="110" customFormat="1" ht="51" x14ac:dyDescent="0.2">
      <c r="A23" s="43" t="s">
        <v>140</v>
      </c>
      <c r="B23" s="96">
        <v>153008.9</v>
      </c>
      <c r="C23" s="73">
        <v>143783.22</v>
      </c>
      <c r="D23" s="73">
        <v>1957789.88</v>
      </c>
      <c r="E23" s="96">
        <v>95722.19</v>
      </c>
      <c r="F23" s="73">
        <f t="shared" si="0"/>
        <v>62.559883771466893</v>
      </c>
      <c r="G23" s="72">
        <f t="shared" si="1"/>
        <v>4.8892984368680059</v>
      </c>
    </row>
    <row r="24" spans="1:7" ht="51" x14ac:dyDescent="0.2">
      <c r="A24" s="43" t="s">
        <v>141</v>
      </c>
      <c r="B24" s="96">
        <v>153008.9</v>
      </c>
      <c r="C24" s="73">
        <v>143783.22</v>
      </c>
      <c r="D24" s="73">
        <v>1957789.88</v>
      </c>
      <c r="E24" s="96">
        <v>95722.19</v>
      </c>
      <c r="F24" s="73">
        <f t="shared" si="0"/>
        <v>62.559883771466893</v>
      </c>
      <c r="G24" s="72">
        <f t="shared" si="1"/>
        <v>4.8892984368680059</v>
      </c>
    </row>
    <row r="25" spans="1:7" ht="38.25" x14ac:dyDescent="0.2">
      <c r="A25" s="42" t="s">
        <v>142</v>
      </c>
      <c r="B25" s="94">
        <v>81900.88</v>
      </c>
      <c r="C25" s="75">
        <v>143783.22</v>
      </c>
      <c r="D25" s="75">
        <v>1957789.88</v>
      </c>
      <c r="E25" s="94">
        <v>95722.19</v>
      </c>
      <c r="F25" s="73">
        <f t="shared" si="0"/>
        <v>116.87565506011657</v>
      </c>
      <c r="G25" s="72">
        <f t="shared" si="1"/>
        <v>4.8892984368680059</v>
      </c>
    </row>
    <row r="26" spans="1:7" ht="38.25" x14ac:dyDescent="0.2">
      <c r="A26" s="42" t="s">
        <v>143</v>
      </c>
      <c r="B26" s="94">
        <v>71108.02</v>
      </c>
      <c r="C26" s="75">
        <v>0</v>
      </c>
      <c r="D26" s="75">
        <v>0</v>
      </c>
      <c r="E26" s="94">
        <v>0</v>
      </c>
      <c r="F26" s="73">
        <f t="shared" si="0"/>
        <v>0</v>
      </c>
      <c r="G26" s="72" t="e">
        <f t="shared" si="1"/>
        <v>#DIV/0!</v>
      </c>
    </row>
    <row r="27" spans="1:7" s="110" customFormat="1" ht="25.5" x14ac:dyDescent="0.2">
      <c r="A27" s="43" t="s">
        <v>144</v>
      </c>
      <c r="B27" s="96">
        <v>0</v>
      </c>
      <c r="C27" s="73">
        <v>100</v>
      </c>
      <c r="D27" s="73">
        <v>2500</v>
      </c>
      <c r="E27" s="96">
        <v>2066.4299999999998</v>
      </c>
      <c r="F27" s="73" t="e">
        <f t="shared" si="0"/>
        <v>#DIV/0!</v>
      </c>
      <c r="G27" s="72">
        <f t="shared" si="1"/>
        <v>82.657200000000003</v>
      </c>
    </row>
    <row r="28" spans="1:7" ht="38.25" x14ac:dyDescent="0.2">
      <c r="A28" s="43" t="s">
        <v>145</v>
      </c>
      <c r="B28" s="94">
        <v>0</v>
      </c>
      <c r="C28" s="73">
        <v>100</v>
      </c>
      <c r="D28" s="75">
        <v>2500</v>
      </c>
      <c r="E28" s="96">
        <v>2066.4299999999998</v>
      </c>
      <c r="F28" s="73" t="e">
        <f t="shared" si="0"/>
        <v>#DIV/0!</v>
      </c>
      <c r="G28" s="72">
        <f t="shared" si="1"/>
        <v>82.657200000000003</v>
      </c>
    </row>
    <row r="29" spans="1:7" ht="25.5" x14ac:dyDescent="0.2">
      <c r="A29" s="43" t="s">
        <v>146</v>
      </c>
      <c r="B29" s="96">
        <v>0</v>
      </c>
      <c r="C29" s="73">
        <v>100</v>
      </c>
      <c r="D29" s="73">
        <v>2500</v>
      </c>
      <c r="E29" s="96">
        <v>2066.4299999999998</v>
      </c>
      <c r="F29" s="73" t="e">
        <f t="shared" si="0"/>
        <v>#DIV/0!</v>
      </c>
      <c r="G29" s="72">
        <f t="shared" si="1"/>
        <v>82.657200000000003</v>
      </c>
    </row>
    <row r="30" spans="1:7" x14ac:dyDescent="0.2">
      <c r="A30" s="42" t="s">
        <v>147</v>
      </c>
      <c r="B30" s="94">
        <v>0</v>
      </c>
      <c r="C30" s="75">
        <v>100</v>
      </c>
      <c r="D30" s="75">
        <v>2500</v>
      </c>
      <c r="E30" s="94">
        <v>2066.4299999999998</v>
      </c>
      <c r="F30" s="73" t="e">
        <f t="shared" si="0"/>
        <v>#DIV/0!</v>
      </c>
      <c r="G30" s="72">
        <f t="shared" si="1"/>
        <v>82.657200000000003</v>
      </c>
    </row>
    <row r="31" spans="1:7" ht="24.75" customHeight="1" x14ac:dyDescent="0.2">
      <c r="A31" s="43" t="s">
        <v>201</v>
      </c>
      <c r="B31" s="96">
        <v>0</v>
      </c>
      <c r="C31" s="73">
        <v>2123347.67</v>
      </c>
      <c r="D31" s="73">
        <v>2256287.7400000002</v>
      </c>
      <c r="E31" s="96">
        <v>36268.75</v>
      </c>
      <c r="F31" s="73" t="e">
        <f t="shared" si="0"/>
        <v>#DIV/0!</v>
      </c>
      <c r="G31" s="72">
        <f t="shared" si="1"/>
        <v>1.6074523367307751</v>
      </c>
    </row>
    <row r="32" spans="1:7" ht="33.75" customHeight="1" x14ac:dyDescent="0.2">
      <c r="A32" s="43" t="s">
        <v>202</v>
      </c>
      <c r="B32" s="94">
        <v>0</v>
      </c>
      <c r="C32" s="75">
        <v>2123347.67</v>
      </c>
      <c r="D32" s="75">
        <v>2256287.7400000002</v>
      </c>
      <c r="E32" s="96">
        <v>36268.75</v>
      </c>
      <c r="F32" s="73" t="e">
        <f t="shared" si="0"/>
        <v>#DIV/0!</v>
      </c>
      <c r="G32" s="72">
        <f t="shared" si="1"/>
        <v>1.6074523367307751</v>
      </c>
    </row>
    <row r="33" spans="1:7" ht="51" x14ac:dyDescent="0.2">
      <c r="A33" s="43" t="s">
        <v>203</v>
      </c>
      <c r="B33" s="94">
        <v>0</v>
      </c>
      <c r="C33" s="75">
        <v>2123347.67</v>
      </c>
      <c r="D33" s="75">
        <v>2256287.7400000002</v>
      </c>
      <c r="E33" s="96">
        <v>36268.75</v>
      </c>
      <c r="F33" s="73" t="e">
        <f t="shared" si="0"/>
        <v>#DIV/0!</v>
      </c>
      <c r="G33" s="72">
        <f t="shared" si="1"/>
        <v>1.6074523367307751</v>
      </c>
    </row>
    <row r="34" spans="1:7" ht="51" x14ac:dyDescent="0.2">
      <c r="A34" s="42" t="s">
        <v>277</v>
      </c>
      <c r="B34" s="94">
        <v>0</v>
      </c>
      <c r="C34" s="75">
        <v>2123347.67</v>
      </c>
      <c r="D34" s="75">
        <v>2256287.7400000002</v>
      </c>
      <c r="E34" s="94">
        <v>36268.75</v>
      </c>
      <c r="F34" s="73" t="e">
        <f t="shared" si="0"/>
        <v>#DIV/0!</v>
      </c>
      <c r="G34" s="72">
        <f t="shared" si="1"/>
        <v>1.6074523367307751</v>
      </c>
    </row>
    <row r="35" spans="1:7" x14ac:dyDescent="0.2">
      <c r="A35" s="42" t="s">
        <v>148</v>
      </c>
      <c r="B35" s="96">
        <v>180058.15</v>
      </c>
      <c r="C35" s="73">
        <v>5347.13</v>
      </c>
      <c r="D35" s="73">
        <v>101277.89</v>
      </c>
      <c r="E35" s="96">
        <v>101255.9</v>
      </c>
      <c r="F35" s="73">
        <f t="shared" si="0"/>
        <v>56.235110712844701</v>
      </c>
      <c r="G35" s="72">
        <f t="shared" si="1"/>
        <v>99.97828746234741</v>
      </c>
    </row>
    <row r="36" spans="1:7" x14ac:dyDescent="0.2">
      <c r="A36" s="42" t="s">
        <v>149</v>
      </c>
      <c r="B36" s="94">
        <v>180058.15</v>
      </c>
      <c r="C36" s="75">
        <v>5347.13</v>
      </c>
      <c r="D36" s="95">
        <v>101277.89</v>
      </c>
      <c r="E36" s="94">
        <v>101255.9</v>
      </c>
      <c r="F36" s="73">
        <f t="shared" si="0"/>
        <v>56.235110712844701</v>
      </c>
      <c r="G36" s="72">
        <f t="shared" si="1"/>
        <v>99.97828746234741</v>
      </c>
    </row>
    <row r="37" spans="1:7" ht="25.5" x14ac:dyDescent="0.2">
      <c r="A37" s="97" t="s">
        <v>150</v>
      </c>
      <c r="B37" s="98">
        <f>SUM(B5,B27,B31,B35)</f>
        <v>1242962.2</v>
      </c>
      <c r="C37" s="99">
        <f>SUM(C5,C27,C31,C35)</f>
        <v>13881842.890000001</v>
      </c>
      <c r="D37" s="99">
        <f>SUM(D5,D27,D31,D35)</f>
        <v>13842904.779999999</v>
      </c>
      <c r="E37" s="98">
        <f>SUM(E5,E27,E31,E35)</f>
        <v>1152585.5299999998</v>
      </c>
      <c r="F37" s="99">
        <f>E37/B37*100</f>
        <v>92.72892852252464</v>
      </c>
      <c r="G37" s="100">
        <f t="shared" si="1"/>
        <v>8.3261826063069968</v>
      </c>
    </row>
    <row r="38" spans="1:7" x14ac:dyDescent="0.2">
      <c r="A38" s="101"/>
      <c r="B38" s="94"/>
      <c r="C38" s="102"/>
      <c r="D38" s="102"/>
      <c r="E38" s="94"/>
      <c r="F38" s="73"/>
      <c r="G38" s="72" t="e">
        <f t="shared" si="1"/>
        <v>#DIV/0!</v>
      </c>
    </row>
    <row r="39" spans="1:7" x14ac:dyDescent="0.2">
      <c r="A39" s="43" t="s">
        <v>151</v>
      </c>
      <c r="B39" s="73">
        <f>SUM(B40,B49,B81,B85,B88,B92,B96)</f>
        <v>823567.82</v>
      </c>
      <c r="C39" s="73">
        <f>SUM(C40,C49,C81,C85,C88,C92,C96)</f>
        <v>5358827.3499999996</v>
      </c>
      <c r="D39" s="96">
        <f>SUM(D40,D49,D81,D85,D88,D92,D96)</f>
        <v>5462270.9999999991</v>
      </c>
      <c r="E39" s="96">
        <f>SUM(E40,E49,E81,E85,E88,E92,E96)</f>
        <v>939771.02</v>
      </c>
      <c r="F39" s="73">
        <f>E39/B39*100</f>
        <v>114.10973051375417</v>
      </c>
      <c r="G39" s="72">
        <f t="shared" si="1"/>
        <v>17.204767394367657</v>
      </c>
    </row>
    <row r="40" spans="1:7" x14ac:dyDescent="0.2">
      <c r="A40" s="43" t="s">
        <v>152</v>
      </c>
      <c r="B40" s="96">
        <f>SUM(B41,B45,B47)</f>
        <v>470345.16</v>
      </c>
      <c r="C40" s="73">
        <v>1353607.98</v>
      </c>
      <c r="D40" s="96">
        <f>SUM(D41,D45,D47)</f>
        <v>1355846.6199999999</v>
      </c>
      <c r="E40" s="96">
        <f>SUM(E41,E45,E47)</f>
        <v>555427.97</v>
      </c>
      <c r="F40" s="73">
        <f t="shared" ref="F40:F107" si="2">E40/B40*100</f>
        <v>118.08944095438336</v>
      </c>
      <c r="G40" s="72">
        <f t="shared" si="1"/>
        <v>40.965398431276839</v>
      </c>
    </row>
    <row r="41" spans="1:7" x14ac:dyDescent="0.2">
      <c r="A41" s="43" t="s">
        <v>153</v>
      </c>
      <c r="B41" s="73">
        <f>SUM(B42:B44)</f>
        <v>391051.66</v>
      </c>
      <c r="C41" s="73">
        <f>SUM(C42:C44)</f>
        <v>1026660.47</v>
      </c>
      <c r="D41" s="73">
        <f>SUM(D42:D44)</f>
        <v>1028225.24</v>
      </c>
      <c r="E41" s="96">
        <f>SUM(E42:E44)</f>
        <v>460888.02</v>
      </c>
      <c r="F41" s="73">
        <f t="shared" si="2"/>
        <v>117.85860210898991</v>
      </c>
      <c r="G41" s="72">
        <f t="shared" si="1"/>
        <v>44.823643893433314</v>
      </c>
    </row>
    <row r="42" spans="1:7" ht="33.75" customHeight="1" x14ac:dyDescent="0.2">
      <c r="A42" s="42" t="s">
        <v>154</v>
      </c>
      <c r="B42" s="94">
        <v>381931.47</v>
      </c>
      <c r="C42" s="103">
        <v>1012940.47</v>
      </c>
      <c r="D42" s="103">
        <v>1014455.24</v>
      </c>
      <c r="E42" s="94">
        <v>447236.06</v>
      </c>
      <c r="F42" s="73">
        <f>E42/B42*100</f>
        <v>117.0985098452348</v>
      </c>
      <c r="G42" s="73">
        <f>E42/D42*100</f>
        <v>44.086327554481358</v>
      </c>
    </row>
    <row r="43" spans="1:7" ht="33.75" customHeight="1" x14ac:dyDescent="0.2">
      <c r="A43" s="42" t="s">
        <v>273</v>
      </c>
      <c r="B43" s="94">
        <v>9120.19</v>
      </c>
      <c r="C43" s="103">
        <v>13720</v>
      </c>
      <c r="D43" s="103">
        <v>13770</v>
      </c>
      <c r="E43" s="104">
        <v>13651.96</v>
      </c>
      <c r="F43" s="73">
        <f>E43/B43*100</f>
        <v>149.68942532995473</v>
      </c>
      <c r="G43" s="73">
        <f>E43/D43*100</f>
        <v>99.142774146695714</v>
      </c>
    </row>
    <row r="44" spans="1:7" ht="25.5" x14ac:dyDescent="0.2">
      <c r="A44" s="42" t="s">
        <v>204</v>
      </c>
      <c r="B44" s="94"/>
      <c r="C44" s="103"/>
      <c r="D44" s="103"/>
      <c r="E44" s="105"/>
      <c r="F44" s="73" t="e">
        <f t="shared" si="2"/>
        <v>#DIV/0!</v>
      </c>
      <c r="G44" s="72" t="e">
        <f t="shared" si="1"/>
        <v>#DIV/0!</v>
      </c>
    </row>
    <row r="45" spans="1:7" ht="25.5" x14ac:dyDescent="0.2">
      <c r="A45" s="43" t="s">
        <v>155</v>
      </c>
      <c r="B45" s="96">
        <v>16118.48</v>
      </c>
      <c r="C45" s="106">
        <v>182989.32</v>
      </c>
      <c r="D45" s="106">
        <v>183156.15</v>
      </c>
      <c r="E45" s="96">
        <f>E46</f>
        <v>20585.849999999999</v>
      </c>
      <c r="F45" s="73">
        <f t="shared" si="2"/>
        <v>127.71582680252729</v>
      </c>
      <c r="G45" s="72">
        <f t="shared" si="1"/>
        <v>11.239507928071211</v>
      </c>
    </row>
    <row r="46" spans="1:7" ht="25.5" x14ac:dyDescent="0.2">
      <c r="A46" s="42" t="s">
        <v>156</v>
      </c>
      <c r="B46" s="94">
        <v>16118.48</v>
      </c>
      <c r="C46" s="103">
        <v>182989.32</v>
      </c>
      <c r="D46" s="103">
        <v>183156.15</v>
      </c>
      <c r="E46" s="94">
        <v>20585.849999999999</v>
      </c>
      <c r="F46" s="73">
        <f t="shared" si="2"/>
        <v>127.71582680252729</v>
      </c>
      <c r="G46" s="72">
        <f t="shared" si="1"/>
        <v>11.239507928071211</v>
      </c>
    </row>
    <row r="47" spans="1:7" x14ac:dyDescent="0.2">
      <c r="A47" s="43" t="s">
        <v>157</v>
      </c>
      <c r="B47" s="96">
        <v>63175.02</v>
      </c>
      <c r="C47" s="106">
        <v>143958.19</v>
      </c>
      <c r="D47" s="106">
        <v>144465.23000000001</v>
      </c>
      <c r="E47" s="96">
        <f>E48</f>
        <v>73954.100000000006</v>
      </c>
      <c r="F47" s="73">
        <f t="shared" si="2"/>
        <v>117.06225023751477</v>
      </c>
      <c r="G47" s="72">
        <f t="shared" si="1"/>
        <v>51.191625832734978</v>
      </c>
    </row>
    <row r="48" spans="1:7" ht="25.5" x14ac:dyDescent="0.2">
      <c r="A48" s="42" t="s">
        <v>158</v>
      </c>
      <c r="B48" s="94">
        <v>63175.02</v>
      </c>
      <c r="C48" s="103">
        <v>143958.19</v>
      </c>
      <c r="D48" s="103">
        <v>144465.23000000001</v>
      </c>
      <c r="E48" s="94">
        <v>73954.100000000006</v>
      </c>
      <c r="F48" s="73">
        <f t="shared" si="2"/>
        <v>117.06225023751477</v>
      </c>
      <c r="G48" s="72">
        <f t="shared" si="1"/>
        <v>51.191625832734978</v>
      </c>
    </row>
    <row r="49" spans="1:7" x14ac:dyDescent="0.2">
      <c r="A49" s="43" t="s">
        <v>159</v>
      </c>
      <c r="B49" s="96">
        <f>SUM(B50,B54,B61,B71,B73)</f>
        <v>257740.75999999998</v>
      </c>
      <c r="C49" s="73">
        <v>894884.7</v>
      </c>
      <c r="D49" s="96">
        <f>SUM(D50,D54,D61,D71,D73)</f>
        <v>994867.17999999993</v>
      </c>
      <c r="E49" s="96">
        <f>SUM(E50,E54,E61,E71,E73)</f>
        <v>213068.55000000002</v>
      </c>
      <c r="F49" s="73">
        <f t="shared" si="2"/>
        <v>82.667774394705759</v>
      </c>
      <c r="G49" s="72">
        <f t="shared" si="1"/>
        <v>21.41678349465705</v>
      </c>
    </row>
    <row r="50" spans="1:7" ht="25.5" x14ac:dyDescent="0.2">
      <c r="A50" s="43" t="s">
        <v>160</v>
      </c>
      <c r="B50" s="73">
        <f>SUM(B51:B53)</f>
        <v>68544.95</v>
      </c>
      <c r="C50" s="73">
        <f>SUM(C51:C53)</f>
        <v>262885.91000000003</v>
      </c>
      <c r="D50" s="73">
        <f>SUM(D51:D53)</f>
        <v>342506.21</v>
      </c>
      <c r="E50" s="96">
        <f>SUM(E51:E53)</f>
        <v>65213.320000000007</v>
      </c>
      <c r="F50" s="73">
        <f t="shared" si="2"/>
        <v>95.139496053319775</v>
      </c>
      <c r="G50" s="72">
        <f t="shared" si="1"/>
        <v>19.040040179125512</v>
      </c>
    </row>
    <row r="51" spans="1:7" x14ac:dyDescent="0.2">
      <c r="A51" s="42" t="s">
        <v>161</v>
      </c>
      <c r="B51" s="94">
        <v>10757.54</v>
      </c>
      <c r="C51" s="103">
        <v>15475.12</v>
      </c>
      <c r="D51" s="103">
        <v>19334.830000000002</v>
      </c>
      <c r="E51" s="94">
        <v>14086.7</v>
      </c>
      <c r="F51" s="73">
        <f t="shared" si="2"/>
        <v>130.9472239935896</v>
      </c>
      <c r="G51" s="72">
        <f t="shared" si="1"/>
        <v>72.856601273453137</v>
      </c>
    </row>
    <row r="52" spans="1:7" ht="38.25" x14ac:dyDescent="0.2">
      <c r="A52" s="42" t="s">
        <v>162</v>
      </c>
      <c r="B52" s="94">
        <v>12335.82</v>
      </c>
      <c r="C52" s="103">
        <v>26544.560000000001</v>
      </c>
      <c r="D52" s="103">
        <v>23866.560000000001</v>
      </c>
      <c r="E52" s="94">
        <v>14294.14</v>
      </c>
      <c r="F52" s="73">
        <f t="shared" si="2"/>
        <v>115.8750695130117</v>
      </c>
      <c r="G52" s="72">
        <f t="shared" si="1"/>
        <v>59.891915718059074</v>
      </c>
    </row>
    <row r="53" spans="1:7" ht="25.5" x14ac:dyDescent="0.2">
      <c r="A53" s="42" t="s">
        <v>163</v>
      </c>
      <c r="B53" s="94">
        <v>45451.59</v>
      </c>
      <c r="C53" s="103">
        <v>220866.23</v>
      </c>
      <c r="D53" s="103">
        <v>299304.82</v>
      </c>
      <c r="E53" s="94">
        <v>36832.480000000003</v>
      </c>
      <c r="F53" s="73">
        <f t="shared" si="2"/>
        <v>81.036725007860028</v>
      </c>
      <c r="G53" s="72">
        <f t="shared" si="1"/>
        <v>12.306009639270094</v>
      </c>
    </row>
    <row r="54" spans="1:7" ht="25.5" x14ac:dyDescent="0.2">
      <c r="A54" s="43" t="s">
        <v>1</v>
      </c>
      <c r="B54" s="106">
        <f>SUM(B55:B60)</f>
        <v>39225.78</v>
      </c>
      <c r="C54" s="106">
        <f>SUM(C55:C60)</f>
        <v>117595.62000000001</v>
      </c>
      <c r="D54" s="106">
        <f>SUM(D55:D60)</f>
        <v>116137.11999999998</v>
      </c>
      <c r="E54" s="96">
        <f>SUM(E55:E60)</f>
        <v>40917.54</v>
      </c>
      <c r="F54" s="73">
        <f t="shared" si="2"/>
        <v>104.31287790835518</v>
      </c>
      <c r="G54" s="72">
        <f t="shared" si="1"/>
        <v>35.232094613677354</v>
      </c>
    </row>
    <row r="55" spans="1:7" ht="25.5" x14ac:dyDescent="0.2">
      <c r="A55" s="42" t="s">
        <v>164</v>
      </c>
      <c r="B55" s="94">
        <v>9175.4500000000007</v>
      </c>
      <c r="C55" s="103">
        <v>45110.31</v>
      </c>
      <c r="D55" s="103">
        <v>42609.31</v>
      </c>
      <c r="E55" s="94">
        <v>9817.32</v>
      </c>
      <c r="F55" s="73">
        <f t="shared" si="2"/>
        <v>106.99551520633864</v>
      </c>
      <c r="G55" s="72">
        <f t="shared" si="1"/>
        <v>23.040316775840775</v>
      </c>
    </row>
    <row r="56" spans="1:7" x14ac:dyDescent="0.2">
      <c r="A56" s="42" t="s">
        <v>2</v>
      </c>
      <c r="B56" s="94">
        <v>4590.2299999999996</v>
      </c>
      <c r="C56" s="103">
        <v>5873.91</v>
      </c>
      <c r="D56" s="103">
        <v>4019.28</v>
      </c>
      <c r="E56" s="94">
        <v>2454.2800000000002</v>
      </c>
      <c r="F56" s="73">
        <f t="shared" si="2"/>
        <v>53.467473307437764</v>
      </c>
      <c r="G56" s="72">
        <f t="shared" si="1"/>
        <v>61.062677892557872</v>
      </c>
    </row>
    <row r="57" spans="1:7" x14ac:dyDescent="0.2">
      <c r="A57" s="42" t="s">
        <v>165</v>
      </c>
      <c r="B57" s="94">
        <v>21445.96</v>
      </c>
      <c r="C57" s="103">
        <v>60123.42</v>
      </c>
      <c r="D57" s="103">
        <v>64640.78</v>
      </c>
      <c r="E57" s="94">
        <v>26278.57</v>
      </c>
      <c r="F57" s="73">
        <f t="shared" si="2"/>
        <v>122.53389449574652</v>
      </c>
      <c r="G57" s="72">
        <f t="shared" si="1"/>
        <v>40.653237785806425</v>
      </c>
    </row>
    <row r="58" spans="1:7" ht="38.25" x14ac:dyDescent="0.2">
      <c r="A58" s="42" t="s">
        <v>166</v>
      </c>
      <c r="B58" s="94">
        <v>2841.09</v>
      </c>
      <c r="C58" s="103">
        <v>3318.07</v>
      </c>
      <c r="D58" s="103">
        <v>2798.01</v>
      </c>
      <c r="E58" s="94">
        <v>1742.14</v>
      </c>
      <c r="F58" s="73">
        <f t="shared" si="2"/>
        <v>61.319423179131945</v>
      </c>
      <c r="G58" s="72">
        <f t="shared" si="1"/>
        <v>62.263537299723723</v>
      </c>
    </row>
    <row r="59" spans="1:7" ht="25.5" x14ac:dyDescent="0.2">
      <c r="A59" s="42" t="s">
        <v>167</v>
      </c>
      <c r="B59" s="94">
        <v>868.19</v>
      </c>
      <c r="C59" s="103">
        <v>1940.85</v>
      </c>
      <c r="D59" s="103">
        <v>826.56</v>
      </c>
      <c r="E59" s="94">
        <v>80.22</v>
      </c>
      <c r="F59" s="73">
        <f t="shared" si="2"/>
        <v>9.2399129222865959</v>
      </c>
      <c r="G59" s="72">
        <f t="shared" si="1"/>
        <v>9.70528455284553</v>
      </c>
    </row>
    <row r="60" spans="1:7" ht="25.5" x14ac:dyDescent="0.2">
      <c r="A60" s="42" t="s">
        <v>168</v>
      </c>
      <c r="B60" s="94">
        <v>304.86</v>
      </c>
      <c r="C60" s="103">
        <v>1229.06</v>
      </c>
      <c r="D60" s="103">
        <v>1243.18</v>
      </c>
      <c r="E60" s="94">
        <v>545.01</v>
      </c>
      <c r="F60" s="73">
        <f t="shared" si="2"/>
        <v>178.77386341271401</v>
      </c>
      <c r="G60" s="72">
        <f t="shared" si="1"/>
        <v>43.839990990846047</v>
      </c>
    </row>
    <row r="61" spans="1:7" x14ac:dyDescent="0.2">
      <c r="A61" s="43" t="s">
        <v>169</v>
      </c>
      <c r="B61" s="106">
        <f>SUM(B62:B70)</f>
        <v>100433.93999999999</v>
      </c>
      <c r="C61" s="106">
        <f>SUM(C62:C70)</f>
        <v>483304.48</v>
      </c>
      <c r="D61" s="96">
        <f>SUM(D62:D70)</f>
        <v>502394.6</v>
      </c>
      <c r="E61" s="96">
        <f>SUM(E62:E70)</f>
        <v>94137.81</v>
      </c>
      <c r="F61" s="73">
        <f t="shared" si="2"/>
        <v>93.731073380174081</v>
      </c>
      <c r="G61" s="72">
        <f t="shared" si="1"/>
        <v>18.737822818955461</v>
      </c>
    </row>
    <row r="62" spans="1:7" ht="25.5" x14ac:dyDescent="0.2">
      <c r="A62" s="42" t="s">
        <v>170</v>
      </c>
      <c r="B62" s="94">
        <v>2477.92</v>
      </c>
      <c r="C62" s="103">
        <v>4347.1400000000003</v>
      </c>
      <c r="D62" s="103">
        <v>6805.77</v>
      </c>
      <c r="E62" s="94">
        <v>4430.6899999999996</v>
      </c>
      <c r="F62" s="73">
        <f t="shared" si="2"/>
        <v>178.80682185058433</v>
      </c>
      <c r="G62" s="72">
        <f t="shared" si="1"/>
        <v>65.101964950328906</v>
      </c>
    </row>
    <row r="63" spans="1:7" ht="25.5" x14ac:dyDescent="0.2">
      <c r="A63" s="42" t="s">
        <v>171</v>
      </c>
      <c r="B63" s="94">
        <v>1321.76</v>
      </c>
      <c r="C63" s="103">
        <v>1725.39</v>
      </c>
      <c r="D63" s="103">
        <v>5570.79</v>
      </c>
      <c r="E63" s="94">
        <v>4969.9399999999996</v>
      </c>
      <c r="F63" s="73">
        <f t="shared" si="2"/>
        <v>376.00926038009925</v>
      </c>
      <c r="G63" s="72">
        <f t="shared" si="1"/>
        <v>89.214276610678183</v>
      </c>
    </row>
    <row r="64" spans="1:7" ht="25.5" x14ac:dyDescent="0.2">
      <c r="A64" s="42" t="s">
        <v>205</v>
      </c>
      <c r="B64" s="94">
        <v>9682.1299999999992</v>
      </c>
      <c r="C64" s="103">
        <v>18283.02</v>
      </c>
      <c r="D64" s="103">
        <v>18034.14</v>
      </c>
      <c r="E64" s="94">
        <v>3782.53</v>
      </c>
      <c r="F64" s="73">
        <f t="shared" si="2"/>
        <v>39.067126758264976</v>
      </c>
      <c r="G64" s="72">
        <f t="shared" si="1"/>
        <v>20.974274348541158</v>
      </c>
    </row>
    <row r="65" spans="1:7" x14ac:dyDescent="0.2">
      <c r="A65" s="42" t="s">
        <v>3</v>
      </c>
      <c r="B65" s="94">
        <v>2708.6</v>
      </c>
      <c r="C65" s="103">
        <v>41580.82</v>
      </c>
      <c r="D65" s="103">
        <v>39795.29</v>
      </c>
      <c r="E65" s="94">
        <v>2910.28</v>
      </c>
      <c r="F65" s="73">
        <f t="shared" si="2"/>
        <v>107.44591301779518</v>
      </c>
      <c r="G65" s="72">
        <f t="shared" si="1"/>
        <v>7.3131267544475742</v>
      </c>
    </row>
    <row r="66" spans="1:7" ht="25.5" x14ac:dyDescent="0.2">
      <c r="A66" s="42" t="s">
        <v>4</v>
      </c>
      <c r="B66" s="94">
        <v>1922.03</v>
      </c>
      <c r="C66" s="103">
        <v>4700.67</v>
      </c>
      <c r="D66" s="103">
        <v>3224.7</v>
      </c>
      <c r="E66" s="94">
        <v>622.61</v>
      </c>
      <c r="F66" s="73">
        <f t="shared" si="2"/>
        <v>32.393354942430655</v>
      </c>
      <c r="G66" s="72">
        <f t="shared" si="1"/>
        <v>19.307532483641889</v>
      </c>
    </row>
    <row r="67" spans="1:7" ht="25.5" x14ac:dyDescent="0.2">
      <c r="A67" s="42" t="s">
        <v>172</v>
      </c>
      <c r="B67" s="94">
        <v>5031.79</v>
      </c>
      <c r="C67" s="103">
        <v>8282</v>
      </c>
      <c r="D67" s="103">
        <v>7804.23</v>
      </c>
      <c r="E67" s="94">
        <v>7804.23</v>
      </c>
      <c r="F67" s="73">
        <f t="shared" si="2"/>
        <v>155.0984838397469</v>
      </c>
      <c r="G67" s="72">
        <f t="shared" si="1"/>
        <v>100</v>
      </c>
    </row>
    <row r="68" spans="1:7" ht="25.5" x14ac:dyDescent="0.2">
      <c r="A68" s="42" t="s">
        <v>173</v>
      </c>
      <c r="B68" s="94">
        <v>76374.75</v>
      </c>
      <c r="C68" s="103">
        <v>290561.27</v>
      </c>
      <c r="D68" s="103">
        <v>303340.67</v>
      </c>
      <c r="E68" s="94">
        <v>35094.239999999998</v>
      </c>
      <c r="F68" s="73">
        <f t="shared" si="2"/>
        <v>45.950055482996667</v>
      </c>
      <c r="G68" s="72">
        <f t="shared" si="1"/>
        <v>11.569249847044908</v>
      </c>
    </row>
    <row r="69" spans="1:7" x14ac:dyDescent="0.2">
      <c r="A69" s="42" t="s">
        <v>174</v>
      </c>
      <c r="B69" s="94">
        <v>831.18</v>
      </c>
      <c r="C69" s="103">
        <v>2473.06</v>
      </c>
      <c r="D69" s="103">
        <v>3195.32</v>
      </c>
      <c r="E69" s="94">
        <v>2265.65</v>
      </c>
      <c r="F69" s="73">
        <f t="shared" si="2"/>
        <v>272.58235279963429</v>
      </c>
      <c r="G69" s="72">
        <f t="shared" si="1"/>
        <v>70.905261444863115</v>
      </c>
    </row>
    <row r="70" spans="1:7" x14ac:dyDescent="0.2">
      <c r="A70" s="42" t="s">
        <v>175</v>
      </c>
      <c r="B70" s="94">
        <v>83.78</v>
      </c>
      <c r="C70" s="103">
        <v>111351.11</v>
      </c>
      <c r="D70" s="103">
        <v>114623.69</v>
      </c>
      <c r="E70" s="94">
        <v>32257.64</v>
      </c>
      <c r="F70" s="73">
        <f t="shared" si="2"/>
        <v>38502.793029362612</v>
      </c>
      <c r="G70" s="72">
        <f t="shared" si="1"/>
        <v>28.142210392982463</v>
      </c>
    </row>
    <row r="71" spans="1:7" ht="38.25" x14ac:dyDescent="0.2">
      <c r="A71" s="43" t="s">
        <v>206</v>
      </c>
      <c r="B71" s="96">
        <v>35612.82</v>
      </c>
      <c r="C71" s="73">
        <v>0</v>
      </c>
      <c r="D71" s="73">
        <v>0</v>
      </c>
      <c r="E71" s="96">
        <v>0</v>
      </c>
      <c r="F71" s="73">
        <f t="shared" si="2"/>
        <v>0</v>
      </c>
      <c r="G71" s="72" t="e">
        <f t="shared" ref="G71:G122" si="3">E71/D71*100</f>
        <v>#DIV/0!</v>
      </c>
    </row>
    <row r="72" spans="1:7" ht="38.25" x14ac:dyDescent="0.2">
      <c r="A72" s="42" t="s">
        <v>207</v>
      </c>
      <c r="B72" s="94">
        <v>35612.82</v>
      </c>
      <c r="C72" s="103">
        <v>0</v>
      </c>
      <c r="D72" s="103">
        <v>0</v>
      </c>
      <c r="E72" s="94">
        <v>0</v>
      </c>
      <c r="F72" s="73">
        <f t="shared" si="2"/>
        <v>0</v>
      </c>
      <c r="G72" s="72" t="e">
        <f t="shared" si="3"/>
        <v>#DIV/0!</v>
      </c>
    </row>
    <row r="73" spans="1:7" ht="25.5" x14ac:dyDescent="0.2">
      <c r="A73" s="43" t="s">
        <v>176</v>
      </c>
      <c r="B73" s="73">
        <f>SUM(B74:B80)</f>
        <v>13923.27</v>
      </c>
      <c r="C73" s="73">
        <f>SUM(C74:C80)</f>
        <v>31230.41</v>
      </c>
      <c r="D73" s="96">
        <f>SUM(D74:D80)</f>
        <v>33829.25</v>
      </c>
      <c r="E73" s="96">
        <f>SUM(E74:E80)</f>
        <v>12799.880000000001</v>
      </c>
      <c r="F73" s="73">
        <f t="shared" si="2"/>
        <v>91.931564926917318</v>
      </c>
      <c r="G73" s="72">
        <f t="shared" si="3"/>
        <v>37.83672413665689</v>
      </c>
    </row>
    <row r="74" spans="1:7" ht="51" x14ac:dyDescent="0.2">
      <c r="A74" s="42" t="s">
        <v>177</v>
      </c>
      <c r="B74" s="94">
        <v>511.3</v>
      </c>
      <c r="C74" s="75">
        <v>0</v>
      </c>
      <c r="D74" s="75">
        <v>328.52</v>
      </c>
      <c r="E74" s="94">
        <v>282.92</v>
      </c>
      <c r="F74" s="73">
        <f t="shared" si="2"/>
        <v>55.333463719929597</v>
      </c>
      <c r="G74" s="72">
        <f t="shared" si="3"/>
        <v>86.119566540849874</v>
      </c>
    </row>
    <row r="75" spans="1:7" x14ac:dyDescent="0.2">
      <c r="A75" s="42" t="s">
        <v>178</v>
      </c>
      <c r="B75" s="94">
        <v>81.61</v>
      </c>
      <c r="C75" s="103">
        <v>1958.12</v>
      </c>
      <c r="D75" s="103">
        <v>100</v>
      </c>
      <c r="E75" s="94">
        <v>0</v>
      </c>
      <c r="F75" s="73">
        <f t="shared" si="2"/>
        <v>0</v>
      </c>
      <c r="G75" s="72">
        <f t="shared" si="3"/>
        <v>0</v>
      </c>
    </row>
    <row r="76" spans="1:7" x14ac:dyDescent="0.2">
      <c r="A76" s="42" t="s">
        <v>179</v>
      </c>
      <c r="B76" s="94">
        <v>109.89</v>
      </c>
      <c r="C76" s="103">
        <v>4509.49</v>
      </c>
      <c r="D76" s="103">
        <v>4417.74</v>
      </c>
      <c r="E76" s="94">
        <v>1183.8</v>
      </c>
      <c r="F76" s="73">
        <f t="shared" si="2"/>
        <v>1077.2590772590772</v>
      </c>
      <c r="G76" s="72">
        <f t="shared" si="3"/>
        <v>26.796506811174947</v>
      </c>
    </row>
    <row r="77" spans="1:7" x14ac:dyDescent="0.2">
      <c r="A77" s="42" t="s">
        <v>208</v>
      </c>
      <c r="B77" s="94">
        <v>33.18</v>
      </c>
      <c r="C77" s="103">
        <v>33.18</v>
      </c>
      <c r="D77" s="103">
        <v>0</v>
      </c>
      <c r="E77" s="94">
        <v>0</v>
      </c>
      <c r="F77" s="73">
        <f t="shared" si="2"/>
        <v>0</v>
      </c>
      <c r="G77" s="72" t="e">
        <f t="shared" si="3"/>
        <v>#DIV/0!</v>
      </c>
    </row>
    <row r="78" spans="1:7" x14ac:dyDescent="0.2">
      <c r="A78" s="42" t="s">
        <v>180</v>
      </c>
      <c r="B78" s="94">
        <v>1533.61</v>
      </c>
      <c r="C78" s="103">
        <v>4108.09</v>
      </c>
      <c r="D78" s="103">
        <v>4056.02</v>
      </c>
      <c r="E78" s="94">
        <v>1712.58</v>
      </c>
      <c r="F78" s="73">
        <f t="shared" si="2"/>
        <v>111.66985087473347</v>
      </c>
      <c r="G78" s="72">
        <f t="shared" si="3"/>
        <v>42.223164580056313</v>
      </c>
    </row>
    <row r="79" spans="1:7" ht="25.5" x14ac:dyDescent="0.2">
      <c r="A79" s="42" t="s">
        <v>181</v>
      </c>
      <c r="B79" s="94">
        <v>2619.27</v>
      </c>
      <c r="C79" s="103">
        <v>4050</v>
      </c>
      <c r="D79" s="103">
        <v>4083.87</v>
      </c>
      <c r="E79" s="94">
        <v>3765.49</v>
      </c>
      <c r="F79" s="73">
        <f t="shared" si="2"/>
        <v>143.76104792556703</v>
      </c>
      <c r="G79" s="72">
        <f t="shared" si="3"/>
        <v>92.203963397463667</v>
      </c>
    </row>
    <row r="80" spans="1:7" ht="25.5" x14ac:dyDescent="0.2">
      <c r="A80" s="42" t="s">
        <v>182</v>
      </c>
      <c r="B80" s="94">
        <v>9034.41</v>
      </c>
      <c r="C80" s="103">
        <v>16571.53</v>
      </c>
      <c r="D80" s="103">
        <v>20843.099999999999</v>
      </c>
      <c r="E80" s="94">
        <v>5855.09</v>
      </c>
      <c r="F80" s="73">
        <f t="shared" si="2"/>
        <v>64.808770024827297</v>
      </c>
      <c r="G80" s="72">
        <f t="shared" si="3"/>
        <v>28.091262815991865</v>
      </c>
    </row>
    <row r="81" spans="1:7" x14ac:dyDescent="0.2">
      <c r="A81" s="43" t="s">
        <v>183</v>
      </c>
      <c r="B81" s="96">
        <v>10.55</v>
      </c>
      <c r="C81" s="73">
        <v>13.27</v>
      </c>
      <c r="D81" s="73">
        <v>0</v>
      </c>
      <c r="E81" s="96">
        <v>0</v>
      </c>
      <c r="F81" s="73">
        <f t="shared" si="2"/>
        <v>0</v>
      </c>
      <c r="G81" s="72" t="e">
        <f t="shared" si="3"/>
        <v>#DIV/0!</v>
      </c>
    </row>
    <row r="82" spans="1:7" ht="25.5" x14ac:dyDescent="0.2">
      <c r="A82" s="43" t="s">
        <v>184</v>
      </c>
      <c r="B82" s="96">
        <v>10.55</v>
      </c>
      <c r="C82" s="73">
        <v>13.27</v>
      </c>
      <c r="D82" s="73">
        <v>0</v>
      </c>
      <c r="E82" s="96">
        <v>0</v>
      </c>
      <c r="F82" s="73">
        <f t="shared" si="2"/>
        <v>0</v>
      </c>
      <c r="G82" s="72" t="e">
        <f t="shared" si="3"/>
        <v>#DIV/0!</v>
      </c>
    </row>
    <row r="83" spans="1:7" ht="25.5" x14ac:dyDescent="0.2">
      <c r="A83" s="42" t="s">
        <v>209</v>
      </c>
      <c r="B83" s="94">
        <v>0</v>
      </c>
      <c r="C83" s="103">
        <v>0</v>
      </c>
      <c r="D83" s="103">
        <v>0</v>
      </c>
      <c r="E83" s="94">
        <v>0</v>
      </c>
      <c r="F83" s="73" t="e">
        <f t="shared" si="2"/>
        <v>#DIV/0!</v>
      </c>
      <c r="G83" s="72" t="e">
        <f t="shared" si="3"/>
        <v>#DIV/0!</v>
      </c>
    </row>
    <row r="84" spans="1:7" x14ac:dyDescent="0.2">
      <c r="A84" s="42" t="s">
        <v>185</v>
      </c>
      <c r="B84" s="94">
        <v>10.55</v>
      </c>
      <c r="C84" s="103">
        <v>13.27</v>
      </c>
      <c r="D84" s="103">
        <v>0</v>
      </c>
      <c r="E84" s="94">
        <v>0</v>
      </c>
      <c r="F84" s="73">
        <f t="shared" si="2"/>
        <v>0</v>
      </c>
      <c r="G84" s="72" t="e">
        <f t="shared" si="3"/>
        <v>#DIV/0!</v>
      </c>
    </row>
    <row r="85" spans="1:7" x14ac:dyDescent="0.2">
      <c r="A85" s="43" t="s">
        <v>210</v>
      </c>
      <c r="B85" s="96">
        <v>47255.360000000001</v>
      </c>
      <c r="C85" s="73">
        <v>1194505.27</v>
      </c>
      <c r="D85" s="73">
        <v>1194505.27</v>
      </c>
      <c r="E85" s="96">
        <v>5722.35</v>
      </c>
      <c r="F85" s="73">
        <f t="shared" si="2"/>
        <v>12.109419968443792</v>
      </c>
      <c r="G85" s="72">
        <f t="shared" si="3"/>
        <v>0.47905606979867077</v>
      </c>
    </row>
    <row r="86" spans="1:7" ht="38.25" x14ac:dyDescent="0.2">
      <c r="A86" s="43" t="s">
        <v>211</v>
      </c>
      <c r="B86" s="96">
        <v>47255.360000000001</v>
      </c>
      <c r="C86" s="73">
        <v>1194505.27</v>
      </c>
      <c r="D86" s="73">
        <v>1194505.27</v>
      </c>
      <c r="E86" s="96">
        <v>5722.35</v>
      </c>
      <c r="F86" s="73">
        <f t="shared" si="2"/>
        <v>12.109419968443792</v>
      </c>
      <c r="G86" s="72">
        <f t="shared" si="3"/>
        <v>0.47905606979867077</v>
      </c>
    </row>
    <row r="87" spans="1:7" ht="51" x14ac:dyDescent="0.2">
      <c r="A87" s="42" t="s">
        <v>212</v>
      </c>
      <c r="B87" s="94">
        <v>47255.360000000001</v>
      </c>
      <c r="C87" s="103">
        <v>1194505.27</v>
      </c>
      <c r="D87" s="103">
        <v>1194505.27</v>
      </c>
      <c r="E87" s="94">
        <v>5722.35</v>
      </c>
      <c r="F87" s="73">
        <f t="shared" si="2"/>
        <v>12.109419968443792</v>
      </c>
      <c r="G87" s="72">
        <f t="shared" si="3"/>
        <v>0.47905606979867077</v>
      </c>
    </row>
    <row r="88" spans="1:7" ht="38.25" x14ac:dyDescent="0.2">
      <c r="A88" s="43" t="s">
        <v>213</v>
      </c>
      <c r="B88" s="96">
        <v>42840.72</v>
      </c>
      <c r="C88" s="73">
        <v>1915816.13</v>
      </c>
      <c r="D88" s="73">
        <v>1915816.13</v>
      </c>
      <c r="E88" s="96">
        <v>164316.73000000001</v>
      </c>
      <c r="F88" s="73">
        <f t="shared" si="2"/>
        <v>383.5526807205855</v>
      </c>
      <c r="G88" s="72">
        <f t="shared" si="3"/>
        <v>8.5768528319051178</v>
      </c>
    </row>
    <row r="89" spans="1:7" ht="25.5" x14ac:dyDescent="0.2">
      <c r="A89" s="43" t="s">
        <v>214</v>
      </c>
      <c r="B89" s="96">
        <v>42840.72</v>
      </c>
      <c r="C89" s="73">
        <v>1915816.13</v>
      </c>
      <c r="D89" s="73">
        <v>1915816.13</v>
      </c>
      <c r="E89" s="96">
        <v>164316.73000000001</v>
      </c>
      <c r="F89" s="73">
        <f t="shared" si="2"/>
        <v>383.5526807205855</v>
      </c>
      <c r="G89" s="72">
        <f t="shared" si="3"/>
        <v>8.5768528319051178</v>
      </c>
    </row>
    <row r="90" spans="1:7" ht="38.25" x14ac:dyDescent="0.2">
      <c r="A90" s="42" t="s">
        <v>215</v>
      </c>
      <c r="B90" s="94">
        <v>42840.72</v>
      </c>
      <c r="C90" s="103">
        <v>929059.66</v>
      </c>
      <c r="D90" s="103">
        <v>929059.66</v>
      </c>
      <c r="E90" s="94">
        <v>164316.73000000001</v>
      </c>
      <c r="F90" s="73">
        <f t="shared" si="2"/>
        <v>383.5526807205855</v>
      </c>
      <c r="G90" s="72">
        <f t="shared" si="3"/>
        <v>17.686348581747698</v>
      </c>
    </row>
    <row r="91" spans="1:7" ht="38.25" x14ac:dyDescent="0.2">
      <c r="A91" s="42" t="s">
        <v>216</v>
      </c>
      <c r="B91" s="94">
        <v>0</v>
      </c>
      <c r="C91" s="103">
        <v>986756.47</v>
      </c>
      <c r="D91" s="103">
        <v>986756.47</v>
      </c>
      <c r="E91" s="94">
        <v>0</v>
      </c>
      <c r="F91" s="73" t="e">
        <f t="shared" si="2"/>
        <v>#DIV/0!</v>
      </c>
      <c r="G91" s="72">
        <f t="shared" si="3"/>
        <v>0</v>
      </c>
    </row>
    <row r="92" spans="1:7" ht="38.25" x14ac:dyDescent="0.2">
      <c r="A92" s="43" t="s">
        <v>217</v>
      </c>
      <c r="B92" s="96">
        <v>5375.27</v>
      </c>
      <c r="C92" s="103">
        <v>0</v>
      </c>
      <c r="D92" s="103">
        <v>0.38</v>
      </c>
      <c r="E92" s="96">
        <v>0</v>
      </c>
      <c r="F92" s="73">
        <f t="shared" si="2"/>
        <v>0</v>
      </c>
      <c r="G92" s="72">
        <f t="shared" si="3"/>
        <v>0</v>
      </c>
    </row>
    <row r="93" spans="1:7" ht="38.25" x14ac:dyDescent="0.2">
      <c r="A93" s="43" t="s">
        <v>103</v>
      </c>
      <c r="B93" s="96">
        <v>5375.27</v>
      </c>
      <c r="C93" s="103">
        <v>0</v>
      </c>
      <c r="D93" s="103">
        <v>0.38</v>
      </c>
      <c r="E93" s="96">
        <v>0</v>
      </c>
      <c r="F93" s="73">
        <f t="shared" si="2"/>
        <v>0</v>
      </c>
      <c r="G93" s="72">
        <f t="shared" si="3"/>
        <v>0</v>
      </c>
    </row>
    <row r="94" spans="1:7" ht="25.5" x14ac:dyDescent="0.2">
      <c r="A94" s="42" t="s">
        <v>218</v>
      </c>
      <c r="B94" s="94">
        <v>5375.27</v>
      </c>
      <c r="C94" s="103">
        <v>0</v>
      </c>
      <c r="D94" s="103">
        <v>0</v>
      </c>
      <c r="E94" s="94">
        <v>0</v>
      </c>
      <c r="F94" s="73">
        <f t="shared" si="2"/>
        <v>0</v>
      </c>
      <c r="G94" s="72" t="e">
        <f t="shared" si="3"/>
        <v>#DIV/0!</v>
      </c>
    </row>
    <row r="95" spans="1:7" ht="25.5" x14ac:dyDescent="0.2">
      <c r="A95" s="42" t="s">
        <v>241</v>
      </c>
      <c r="B95" s="94">
        <v>0</v>
      </c>
      <c r="C95" s="103">
        <v>0</v>
      </c>
      <c r="D95" s="103">
        <v>0.38</v>
      </c>
      <c r="E95" s="94">
        <v>0</v>
      </c>
      <c r="F95" s="73" t="e">
        <f t="shared" si="2"/>
        <v>#DIV/0!</v>
      </c>
      <c r="G95" s="72">
        <f t="shared" si="3"/>
        <v>0</v>
      </c>
    </row>
    <row r="96" spans="1:7" x14ac:dyDescent="0.2">
      <c r="A96" s="43" t="s">
        <v>274</v>
      </c>
      <c r="B96" s="96">
        <v>0</v>
      </c>
      <c r="C96" s="103">
        <v>0</v>
      </c>
      <c r="D96" s="106">
        <v>1235.42</v>
      </c>
      <c r="E96" s="96">
        <v>1235.42</v>
      </c>
      <c r="F96" s="73" t="e">
        <f t="shared" ref="F96:F98" si="4">E96/B96*100</f>
        <v>#DIV/0!</v>
      </c>
      <c r="G96" s="72">
        <f t="shared" ref="G96:G98" si="5">E96/D96*100</f>
        <v>100</v>
      </c>
    </row>
    <row r="97" spans="1:7" x14ac:dyDescent="0.2">
      <c r="A97" s="43" t="s">
        <v>275</v>
      </c>
      <c r="B97" s="96">
        <v>0</v>
      </c>
      <c r="C97" s="103">
        <v>0</v>
      </c>
      <c r="D97" s="106">
        <v>1235.42</v>
      </c>
      <c r="E97" s="96">
        <v>1235.42</v>
      </c>
      <c r="F97" s="73" t="e">
        <f t="shared" si="4"/>
        <v>#DIV/0!</v>
      </c>
      <c r="G97" s="72">
        <f t="shared" si="5"/>
        <v>100</v>
      </c>
    </row>
    <row r="98" spans="1:7" ht="25.5" x14ac:dyDescent="0.2">
      <c r="A98" s="42" t="s">
        <v>276</v>
      </c>
      <c r="B98" s="94">
        <v>0</v>
      </c>
      <c r="C98" s="103">
        <v>0</v>
      </c>
      <c r="D98" s="103">
        <v>1235.42</v>
      </c>
      <c r="E98" s="94">
        <v>1235.42</v>
      </c>
      <c r="F98" s="73" t="e">
        <f t="shared" si="4"/>
        <v>#DIV/0!</v>
      </c>
      <c r="G98" s="72">
        <f t="shared" si="5"/>
        <v>100</v>
      </c>
    </row>
    <row r="99" spans="1:7" ht="25.5" x14ac:dyDescent="0.2">
      <c r="A99" s="43" t="s">
        <v>186</v>
      </c>
      <c r="B99" s="96">
        <f>SUM(B100,B103,B119)</f>
        <v>107666.48</v>
      </c>
      <c r="C99" s="73">
        <v>8522882.8200000003</v>
      </c>
      <c r="D99" s="73">
        <f>SUM(D100,D103,D119)</f>
        <v>8380633.7800000003</v>
      </c>
      <c r="E99" s="96">
        <f>E119</f>
        <v>74015.75</v>
      </c>
      <c r="F99" s="73">
        <f t="shared" si="2"/>
        <v>68.745397824838335</v>
      </c>
      <c r="G99" s="72">
        <f t="shared" si="3"/>
        <v>0.88317604542791517</v>
      </c>
    </row>
    <row r="100" spans="1:7" ht="25.5" x14ac:dyDescent="0.2">
      <c r="A100" s="43" t="s">
        <v>187</v>
      </c>
      <c r="B100" s="96">
        <v>0</v>
      </c>
      <c r="C100" s="73">
        <v>0</v>
      </c>
      <c r="D100" s="73">
        <v>0</v>
      </c>
      <c r="E100" s="94">
        <v>0</v>
      </c>
      <c r="F100" s="73" t="e">
        <f t="shared" si="2"/>
        <v>#DIV/0!</v>
      </c>
      <c r="G100" s="72" t="e">
        <f t="shared" si="3"/>
        <v>#DIV/0!</v>
      </c>
    </row>
    <row r="101" spans="1:7" x14ac:dyDescent="0.2">
      <c r="A101" s="43" t="s">
        <v>188</v>
      </c>
      <c r="B101" s="96"/>
      <c r="C101" s="73"/>
      <c r="D101" s="73">
        <v>0</v>
      </c>
      <c r="E101" s="94">
        <v>0</v>
      </c>
      <c r="F101" s="73" t="e">
        <f t="shared" si="2"/>
        <v>#DIV/0!</v>
      </c>
      <c r="G101" s="72" t="e">
        <f t="shared" si="3"/>
        <v>#DIV/0!</v>
      </c>
    </row>
    <row r="102" spans="1:7" x14ac:dyDescent="0.2">
      <c r="A102" s="42" t="s">
        <v>189</v>
      </c>
      <c r="B102" s="94">
        <v>0</v>
      </c>
      <c r="C102" s="73">
        <v>0</v>
      </c>
      <c r="D102" s="73">
        <v>0</v>
      </c>
      <c r="E102" s="94">
        <v>0</v>
      </c>
      <c r="F102" s="73" t="e">
        <f t="shared" si="2"/>
        <v>#DIV/0!</v>
      </c>
      <c r="G102" s="72" t="e">
        <f t="shared" si="3"/>
        <v>#DIV/0!</v>
      </c>
    </row>
    <row r="103" spans="1:7" ht="38.25" x14ac:dyDescent="0.2">
      <c r="A103" s="43" t="s">
        <v>190</v>
      </c>
      <c r="B103" s="96">
        <f>SUM(B104,B106,B113,B115,B117)</f>
        <v>107666.48</v>
      </c>
      <c r="C103" s="73">
        <v>1832730.62</v>
      </c>
      <c r="D103" s="73">
        <f>SUM(D104,D106,D113,D115,D117)</f>
        <v>1762500.7300000002</v>
      </c>
      <c r="E103" s="96"/>
      <c r="F103" s="73">
        <f t="shared" si="2"/>
        <v>0</v>
      </c>
      <c r="G103" s="72">
        <f t="shared" si="3"/>
        <v>0</v>
      </c>
    </row>
    <row r="104" spans="1:7" x14ac:dyDescent="0.2">
      <c r="A104" s="43" t="s">
        <v>219</v>
      </c>
      <c r="B104" s="96">
        <v>95675.91</v>
      </c>
      <c r="C104" s="73">
        <v>0</v>
      </c>
      <c r="D104" s="73">
        <v>0</v>
      </c>
      <c r="E104" s="96">
        <v>0</v>
      </c>
      <c r="F104" s="73">
        <f t="shared" si="2"/>
        <v>0</v>
      </c>
      <c r="G104" s="72" t="e">
        <f t="shared" si="3"/>
        <v>#DIV/0!</v>
      </c>
    </row>
    <row r="105" spans="1:7" x14ac:dyDescent="0.2">
      <c r="A105" s="42" t="s">
        <v>220</v>
      </c>
      <c r="B105" s="94">
        <v>95675.91</v>
      </c>
      <c r="C105" s="103">
        <v>0</v>
      </c>
      <c r="D105" s="103">
        <v>0</v>
      </c>
      <c r="E105" s="94">
        <v>0</v>
      </c>
      <c r="F105" s="73">
        <f t="shared" si="2"/>
        <v>0</v>
      </c>
      <c r="G105" s="72" t="e">
        <f t="shared" si="3"/>
        <v>#DIV/0!</v>
      </c>
    </row>
    <row r="106" spans="1:7" x14ac:dyDescent="0.2">
      <c r="A106" s="43" t="s">
        <v>5</v>
      </c>
      <c r="B106" s="96">
        <f>SUM(B107:B112)</f>
        <v>11611.92</v>
      </c>
      <c r="C106" s="106">
        <f>SUM(C107:C112)</f>
        <v>1758635.08</v>
      </c>
      <c r="D106" s="106">
        <f>SUM(D107:D112)</f>
        <v>1760769.6300000001</v>
      </c>
      <c r="E106" s="96"/>
      <c r="F106" s="73">
        <f t="shared" si="2"/>
        <v>0</v>
      </c>
      <c r="G106" s="72">
        <f t="shared" si="3"/>
        <v>0</v>
      </c>
    </row>
    <row r="107" spans="1:7" ht="25.5" x14ac:dyDescent="0.2">
      <c r="A107" s="42" t="s">
        <v>191</v>
      </c>
      <c r="B107" s="94">
        <v>0</v>
      </c>
      <c r="C107" s="103">
        <v>1079.06</v>
      </c>
      <c r="D107" s="103">
        <v>3213.61</v>
      </c>
      <c r="E107" s="94">
        <v>0</v>
      </c>
      <c r="F107" s="73" t="e">
        <f t="shared" si="2"/>
        <v>#DIV/0!</v>
      </c>
      <c r="G107" s="72">
        <f t="shared" si="3"/>
        <v>0</v>
      </c>
    </row>
    <row r="108" spans="1:7" ht="25.5" x14ac:dyDescent="0.2">
      <c r="A108" s="42" t="s">
        <v>192</v>
      </c>
      <c r="B108" s="94">
        <v>0</v>
      </c>
      <c r="C108" s="106">
        <v>0</v>
      </c>
      <c r="D108" s="106"/>
      <c r="E108" s="94">
        <v>0</v>
      </c>
      <c r="F108" s="73" t="e">
        <f t="shared" ref="F108:F121" si="6">E108/B108*100</f>
        <v>#DIV/0!</v>
      </c>
      <c r="G108" s="72" t="e">
        <f t="shared" si="3"/>
        <v>#DIV/0!</v>
      </c>
    </row>
    <row r="109" spans="1:7" ht="25.5" x14ac:dyDescent="0.2">
      <c r="A109" s="42" t="s">
        <v>193</v>
      </c>
      <c r="B109" s="94">
        <v>0</v>
      </c>
      <c r="C109" s="103">
        <v>50</v>
      </c>
      <c r="D109" s="103">
        <v>50</v>
      </c>
      <c r="E109" s="94">
        <v>0</v>
      </c>
      <c r="F109" s="73" t="e">
        <f t="shared" si="6"/>
        <v>#DIV/0!</v>
      </c>
      <c r="G109" s="72">
        <f t="shared" si="3"/>
        <v>0</v>
      </c>
    </row>
    <row r="110" spans="1:7" ht="25.5" x14ac:dyDescent="0.2">
      <c r="A110" s="42" t="s">
        <v>221</v>
      </c>
      <c r="B110" s="94">
        <v>11611.92</v>
      </c>
      <c r="C110" s="103">
        <v>0</v>
      </c>
      <c r="D110" s="103">
        <v>0</v>
      </c>
      <c r="E110" s="94">
        <v>0</v>
      </c>
      <c r="F110" s="73">
        <f t="shared" si="6"/>
        <v>0</v>
      </c>
      <c r="G110" s="72" t="e">
        <f t="shared" si="3"/>
        <v>#DIV/0!</v>
      </c>
    </row>
    <row r="111" spans="1:7" ht="25.5" x14ac:dyDescent="0.2">
      <c r="A111" s="42" t="s">
        <v>194</v>
      </c>
      <c r="B111" s="94">
        <v>0</v>
      </c>
      <c r="C111" s="103">
        <v>0</v>
      </c>
      <c r="D111" s="103">
        <v>0</v>
      </c>
      <c r="E111" s="94">
        <v>0</v>
      </c>
      <c r="F111" s="73" t="e">
        <f t="shared" si="6"/>
        <v>#DIV/0!</v>
      </c>
      <c r="G111" s="72" t="e">
        <f t="shared" si="3"/>
        <v>#DIV/0!</v>
      </c>
    </row>
    <row r="112" spans="1:7" ht="25.5" x14ac:dyDescent="0.2">
      <c r="A112" s="42" t="s">
        <v>195</v>
      </c>
      <c r="B112" s="94">
        <v>0</v>
      </c>
      <c r="C112" s="103">
        <v>1757506.02</v>
      </c>
      <c r="D112" s="103">
        <v>1757506.02</v>
      </c>
      <c r="E112" s="94">
        <v>0</v>
      </c>
      <c r="F112" s="73" t="e">
        <f t="shared" si="6"/>
        <v>#DIV/0!</v>
      </c>
      <c r="G112" s="72">
        <f t="shared" si="3"/>
        <v>0</v>
      </c>
    </row>
    <row r="113" spans="1:9" x14ac:dyDescent="0.2">
      <c r="A113" s="43" t="s">
        <v>222</v>
      </c>
      <c r="B113" s="96">
        <v>0</v>
      </c>
      <c r="C113" s="73">
        <v>72997.539999999994</v>
      </c>
      <c r="D113" s="73">
        <v>0</v>
      </c>
      <c r="E113" s="94">
        <v>0</v>
      </c>
      <c r="F113" s="73" t="e">
        <f t="shared" si="6"/>
        <v>#DIV/0!</v>
      </c>
      <c r="G113" s="72" t="e">
        <f t="shared" si="3"/>
        <v>#DIV/0!</v>
      </c>
    </row>
    <row r="114" spans="1:9" ht="25.5" x14ac:dyDescent="0.2">
      <c r="A114" s="42" t="s">
        <v>223</v>
      </c>
      <c r="B114" s="94">
        <v>0</v>
      </c>
      <c r="C114" s="103">
        <v>72997.539999999994</v>
      </c>
      <c r="D114" s="103">
        <v>0</v>
      </c>
      <c r="E114" s="94">
        <v>0</v>
      </c>
      <c r="F114" s="73" t="e">
        <f t="shared" si="6"/>
        <v>#DIV/0!</v>
      </c>
      <c r="G114" s="72" t="e">
        <f t="shared" si="3"/>
        <v>#DIV/0!</v>
      </c>
    </row>
    <row r="115" spans="1:9" ht="38.25" x14ac:dyDescent="0.2">
      <c r="A115" s="43" t="s">
        <v>196</v>
      </c>
      <c r="B115" s="96">
        <v>378.65</v>
      </c>
      <c r="C115" s="106">
        <v>1098</v>
      </c>
      <c r="D115" s="106">
        <f>D116</f>
        <v>1731.1</v>
      </c>
      <c r="E115" s="96">
        <v>0</v>
      </c>
      <c r="F115" s="73">
        <f t="shared" si="6"/>
        <v>0</v>
      </c>
      <c r="G115" s="72">
        <f t="shared" si="3"/>
        <v>0</v>
      </c>
    </row>
    <row r="116" spans="1:9" x14ac:dyDescent="0.2">
      <c r="A116" s="42" t="s">
        <v>197</v>
      </c>
      <c r="B116" s="94">
        <v>378.65</v>
      </c>
      <c r="C116" s="103">
        <v>1098</v>
      </c>
      <c r="D116" s="103">
        <v>1731.1</v>
      </c>
      <c r="E116" s="94">
        <v>0</v>
      </c>
      <c r="F116" s="73">
        <f t="shared" si="6"/>
        <v>0</v>
      </c>
      <c r="G116" s="72">
        <f t="shared" si="3"/>
        <v>0</v>
      </c>
    </row>
    <row r="117" spans="1:9" ht="25.5" x14ac:dyDescent="0.2">
      <c r="A117" s="43" t="s">
        <v>227</v>
      </c>
      <c r="B117" s="96">
        <v>0</v>
      </c>
      <c r="C117" s="103">
        <v>0</v>
      </c>
      <c r="D117" s="106">
        <v>0</v>
      </c>
      <c r="E117" s="94">
        <v>0</v>
      </c>
      <c r="F117" s="73" t="e">
        <f t="shared" si="6"/>
        <v>#DIV/0!</v>
      </c>
      <c r="G117" s="72" t="e">
        <f t="shared" si="3"/>
        <v>#DIV/0!</v>
      </c>
    </row>
    <row r="118" spans="1:9" ht="25.5" x14ac:dyDescent="0.2">
      <c r="A118" s="42" t="s">
        <v>228</v>
      </c>
      <c r="B118" s="94">
        <v>0</v>
      </c>
      <c r="C118" s="103">
        <v>0</v>
      </c>
      <c r="D118" s="103">
        <v>0</v>
      </c>
      <c r="E118" s="94">
        <v>0</v>
      </c>
      <c r="F118" s="73" t="e">
        <f t="shared" si="6"/>
        <v>#DIV/0!</v>
      </c>
      <c r="G118" s="72" t="e">
        <f t="shared" si="3"/>
        <v>#DIV/0!</v>
      </c>
    </row>
    <row r="119" spans="1:9" ht="25.5" x14ac:dyDescent="0.2">
      <c r="A119" s="43" t="s">
        <v>224</v>
      </c>
      <c r="B119" s="96">
        <v>0</v>
      </c>
      <c r="C119" s="106">
        <v>6690152.2000000002</v>
      </c>
      <c r="D119" s="106">
        <v>6618133.0499999998</v>
      </c>
      <c r="E119" s="96">
        <f>E120</f>
        <v>74015.75</v>
      </c>
      <c r="F119" s="73" t="e">
        <f t="shared" si="6"/>
        <v>#DIV/0!</v>
      </c>
      <c r="G119" s="72">
        <f t="shared" si="3"/>
        <v>1.1183780900264615</v>
      </c>
    </row>
    <row r="120" spans="1:9" ht="25.5" x14ac:dyDescent="0.2">
      <c r="A120" s="43" t="s">
        <v>225</v>
      </c>
      <c r="B120" s="96">
        <v>0</v>
      </c>
      <c r="C120" s="106">
        <v>6690152.2000000002</v>
      </c>
      <c r="D120" s="106">
        <v>6618133.0499999998</v>
      </c>
      <c r="E120" s="94">
        <f>E121</f>
        <v>74015.75</v>
      </c>
      <c r="F120" s="73" t="e">
        <f t="shared" si="6"/>
        <v>#DIV/0!</v>
      </c>
      <c r="G120" s="72">
        <f t="shared" si="3"/>
        <v>1.1183780900264615</v>
      </c>
    </row>
    <row r="121" spans="1:9" ht="25.5" x14ac:dyDescent="0.2">
      <c r="A121" s="42" t="s">
        <v>226</v>
      </c>
      <c r="B121" s="94">
        <v>0</v>
      </c>
      <c r="C121" s="103">
        <v>6690152.2000000002</v>
      </c>
      <c r="D121" s="103">
        <v>6618133.0499999998</v>
      </c>
      <c r="E121" s="94">
        <v>74015.75</v>
      </c>
      <c r="F121" s="73" t="e">
        <f t="shared" si="6"/>
        <v>#DIV/0!</v>
      </c>
      <c r="G121" s="72">
        <f t="shared" si="3"/>
        <v>1.1183780900264615</v>
      </c>
    </row>
    <row r="122" spans="1:9" x14ac:dyDescent="0.2">
      <c r="A122" s="97" t="s">
        <v>198</v>
      </c>
      <c r="B122" s="98">
        <f>SUM(B39,B99)</f>
        <v>931234.29999999993</v>
      </c>
      <c r="C122" s="99">
        <v>13881842.890000001</v>
      </c>
      <c r="D122" s="99">
        <v>13842904.779999999</v>
      </c>
      <c r="E122" s="98">
        <v>1013786.77</v>
      </c>
      <c r="F122" s="99">
        <f>E122/B122*100</f>
        <v>108.86484421804481</v>
      </c>
      <c r="G122" s="107">
        <f t="shared" si="3"/>
        <v>7.3235118359313027</v>
      </c>
    </row>
    <row r="123" spans="1:9" ht="0.75" hidden="1" customHeight="1" x14ac:dyDescent="0.2">
      <c r="B123" s="111"/>
      <c r="C123" s="112"/>
      <c r="D123" s="112"/>
      <c r="E123" s="111"/>
      <c r="F123" s="113" t="e">
        <f t="shared" ref="F123:F124" si="7">+(E123/B123)*100</f>
        <v>#DIV/0!</v>
      </c>
      <c r="G123" s="114" t="e">
        <f t="shared" ref="G123:G124" si="8">+(E123/D123)*100</f>
        <v>#DIV/0!</v>
      </c>
    </row>
    <row r="124" spans="1:9" hidden="1" x14ac:dyDescent="0.2">
      <c r="B124" s="111"/>
      <c r="C124" s="115"/>
      <c r="D124" s="115"/>
      <c r="E124" s="111"/>
      <c r="F124" s="113" t="e">
        <f t="shared" si="7"/>
        <v>#DIV/0!</v>
      </c>
      <c r="G124" s="113" t="e">
        <f t="shared" si="8"/>
        <v>#DIV/0!</v>
      </c>
    </row>
    <row r="128" spans="1:9" x14ac:dyDescent="0.2">
      <c r="I128" s="118"/>
    </row>
    <row r="129" spans="9:9" x14ac:dyDescent="0.2">
      <c r="I129" s="118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8F52-4EA7-4726-90E1-8D16AEACE9A0}">
  <sheetPr>
    <pageSetUpPr fitToPage="1"/>
  </sheetPr>
  <dimension ref="A1:M38"/>
  <sheetViews>
    <sheetView zoomScale="90" zoomScaleNormal="90" zoomScaleSheetLayoutView="98" workbookViewId="0">
      <selection activeCell="B22" sqref="B22"/>
    </sheetView>
  </sheetViews>
  <sheetFormatPr defaultColWidth="9.140625" defaultRowHeight="11.25" x14ac:dyDescent="0.15"/>
  <cols>
    <col min="1" max="1" width="37" style="3" customWidth="1"/>
    <col min="2" max="2" width="13.85546875" style="3" customWidth="1"/>
    <col min="3" max="3" width="14.5703125" style="3" customWidth="1"/>
    <col min="4" max="4" width="13.28515625" style="3" customWidth="1"/>
    <col min="5" max="5" width="15.28515625" style="3" customWidth="1"/>
    <col min="6" max="6" width="12.85546875" style="3" bestFit="1" customWidth="1"/>
    <col min="7" max="7" width="10" style="3" customWidth="1"/>
    <col min="8" max="8" width="13.42578125" style="3" bestFit="1" customWidth="1"/>
    <col min="9" max="12" width="9.140625" style="3"/>
    <col min="13" max="13" width="13.140625" style="3" bestFit="1" customWidth="1"/>
    <col min="14" max="16384" width="9.140625" style="3"/>
  </cols>
  <sheetData>
    <row r="1" spans="1:7" ht="15.75" x14ac:dyDescent="0.2">
      <c r="A1" s="202" t="s">
        <v>243</v>
      </c>
      <c r="B1" s="203"/>
      <c r="C1" s="203"/>
      <c r="D1" s="203"/>
      <c r="E1" s="203"/>
      <c r="F1" s="203"/>
      <c r="G1" s="121"/>
    </row>
    <row r="2" spans="1:7" ht="25.5" x14ac:dyDescent="0.15">
      <c r="A2" s="122" t="s">
        <v>0</v>
      </c>
      <c r="B2" s="123" t="s">
        <v>251</v>
      </c>
      <c r="C2" s="124" t="s">
        <v>249</v>
      </c>
      <c r="D2" s="124" t="s">
        <v>248</v>
      </c>
      <c r="E2" s="124" t="s">
        <v>252</v>
      </c>
      <c r="F2" s="123" t="s">
        <v>253</v>
      </c>
      <c r="G2" s="125" t="s">
        <v>254</v>
      </c>
    </row>
    <row r="3" spans="1:7" ht="12.75" customHeight="1" x14ac:dyDescent="0.15">
      <c r="A3" s="126"/>
      <c r="B3" s="127">
        <v>1</v>
      </c>
      <c r="C3" s="128">
        <v>2</v>
      </c>
      <c r="D3" s="128">
        <v>3</v>
      </c>
      <c r="E3" s="128">
        <v>4</v>
      </c>
      <c r="F3" s="127">
        <v>5</v>
      </c>
      <c r="G3" s="126">
        <v>6</v>
      </c>
    </row>
    <row r="4" spans="1:7" ht="12.75" x14ac:dyDescent="0.2">
      <c r="A4" s="129" t="s">
        <v>105</v>
      </c>
      <c r="B4" s="130">
        <v>3784.88</v>
      </c>
      <c r="C4" s="130">
        <v>32981.879999999997</v>
      </c>
      <c r="D4" s="130">
        <v>45019.14</v>
      </c>
      <c r="E4" s="130">
        <v>5900.5</v>
      </c>
      <c r="F4" s="131">
        <f>E4/B4*100</f>
        <v>155.89662023630868</v>
      </c>
      <c r="G4" s="131">
        <f>E4/D4*100</f>
        <v>13.106647528140252</v>
      </c>
    </row>
    <row r="5" spans="1:7" ht="12.75" x14ac:dyDescent="0.2">
      <c r="A5" s="43" t="s">
        <v>116</v>
      </c>
      <c r="B5" s="132">
        <v>11611.92</v>
      </c>
      <c r="C5" s="132">
        <v>0</v>
      </c>
      <c r="D5" s="132">
        <v>0</v>
      </c>
      <c r="E5" s="132">
        <v>0</v>
      </c>
      <c r="F5" s="131">
        <f t="shared" ref="F5:F18" si="0">E5/B5*100</f>
        <v>0</v>
      </c>
      <c r="G5" s="131" t="e">
        <f t="shared" ref="G5:G18" si="1">E5/D5*100</f>
        <v>#DIV/0!</v>
      </c>
    </row>
    <row r="6" spans="1:7" ht="25.5" x14ac:dyDescent="0.2">
      <c r="A6" s="43" t="s">
        <v>119</v>
      </c>
      <c r="B6" s="132">
        <v>0</v>
      </c>
      <c r="C6" s="132">
        <v>0</v>
      </c>
      <c r="D6" s="132">
        <v>0</v>
      </c>
      <c r="E6" s="132">
        <v>0</v>
      </c>
      <c r="F6" s="131" t="e">
        <f t="shared" si="0"/>
        <v>#DIV/0!</v>
      </c>
      <c r="G6" s="131" t="e">
        <f t="shared" si="1"/>
        <v>#DIV/0!</v>
      </c>
    </row>
    <row r="7" spans="1:7" ht="12.75" x14ac:dyDescent="0.2">
      <c r="A7" s="43" t="s">
        <v>106</v>
      </c>
      <c r="B7" s="132">
        <v>62624.68</v>
      </c>
      <c r="C7" s="132">
        <v>0</v>
      </c>
      <c r="D7" s="132">
        <v>300000</v>
      </c>
      <c r="E7" s="132">
        <v>0</v>
      </c>
      <c r="F7" s="131">
        <f t="shared" si="0"/>
        <v>0</v>
      </c>
      <c r="G7" s="131">
        <f t="shared" si="1"/>
        <v>0</v>
      </c>
    </row>
    <row r="8" spans="1:7" ht="25.5" x14ac:dyDescent="0.2">
      <c r="A8" s="43" t="s">
        <v>107</v>
      </c>
      <c r="B8" s="132">
        <v>5674.7</v>
      </c>
      <c r="C8" s="132">
        <v>11614.48</v>
      </c>
      <c r="D8" s="132">
        <v>11614.48</v>
      </c>
      <c r="E8" s="133">
        <v>5441.38</v>
      </c>
      <c r="F8" s="131">
        <f t="shared" si="0"/>
        <v>95.888417008828668</v>
      </c>
      <c r="G8" s="131">
        <f t="shared" si="1"/>
        <v>46.84996659342476</v>
      </c>
    </row>
    <row r="9" spans="1:7" ht="25.5" x14ac:dyDescent="0.2">
      <c r="A9" s="43" t="s">
        <v>108</v>
      </c>
      <c r="B9" s="132">
        <v>93.7</v>
      </c>
      <c r="C9" s="132">
        <v>250</v>
      </c>
      <c r="D9" s="132">
        <v>250</v>
      </c>
      <c r="E9" s="133">
        <v>0</v>
      </c>
      <c r="F9" s="131">
        <f t="shared" si="0"/>
        <v>0</v>
      </c>
      <c r="G9" s="131">
        <f t="shared" si="1"/>
        <v>0</v>
      </c>
    </row>
    <row r="10" spans="1:7" ht="12.75" x14ac:dyDescent="0.2">
      <c r="A10" s="134" t="s">
        <v>109</v>
      </c>
      <c r="B10" s="135">
        <v>180058.15</v>
      </c>
      <c r="C10" s="135">
        <v>5347.13</v>
      </c>
      <c r="D10" s="135">
        <v>101277.89</v>
      </c>
      <c r="E10" s="136">
        <v>101255.9</v>
      </c>
      <c r="F10" s="131">
        <f t="shared" si="0"/>
        <v>56.235110712844701</v>
      </c>
      <c r="G10" s="131">
        <f t="shared" si="1"/>
        <v>99.97828746234741</v>
      </c>
    </row>
    <row r="11" spans="1:7" ht="12.75" x14ac:dyDescent="0.2">
      <c r="A11" s="137" t="s">
        <v>110</v>
      </c>
      <c r="B11" s="138">
        <v>77480.7</v>
      </c>
      <c r="C11" s="138">
        <v>110801.34</v>
      </c>
      <c r="D11" s="138">
        <v>115986.44</v>
      </c>
      <c r="E11" s="139">
        <v>89821.69</v>
      </c>
      <c r="F11" s="131">
        <f t="shared" si="0"/>
        <v>115.92782460664399</v>
      </c>
      <c r="G11" s="131">
        <f t="shared" si="1"/>
        <v>77.44154402876751</v>
      </c>
    </row>
    <row r="12" spans="1:7" ht="12.75" x14ac:dyDescent="0.2">
      <c r="A12" s="137" t="s">
        <v>111</v>
      </c>
      <c r="B12" s="138">
        <v>653085.52</v>
      </c>
      <c r="C12" s="138">
        <v>2758367.82</v>
      </c>
      <c r="D12" s="138">
        <v>2134010.37</v>
      </c>
      <c r="E12" s="140">
        <v>648955.47</v>
      </c>
      <c r="F12" s="131">
        <f t="shared" si="0"/>
        <v>99.367609620253091</v>
      </c>
      <c r="G12" s="131">
        <f t="shared" si="1"/>
        <v>30.410136666767929</v>
      </c>
    </row>
    <row r="13" spans="1:7" ht="12.75" x14ac:dyDescent="0.2">
      <c r="A13" s="137" t="s">
        <v>117</v>
      </c>
      <c r="B13" s="138">
        <v>331.81</v>
      </c>
      <c r="C13" s="138">
        <v>750</v>
      </c>
      <c r="D13" s="138">
        <v>750</v>
      </c>
      <c r="E13" s="140">
        <v>0</v>
      </c>
      <c r="F13" s="131">
        <f t="shared" si="0"/>
        <v>0</v>
      </c>
      <c r="G13" s="131">
        <f t="shared" si="1"/>
        <v>0</v>
      </c>
    </row>
    <row r="14" spans="1:7" ht="12.75" x14ac:dyDescent="0.2">
      <c r="A14" s="137" t="s">
        <v>112</v>
      </c>
      <c r="B14" s="138">
        <v>215868.89</v>
      </c>
      <c r="C14" s="138">
        <v>8838149.8499999996</v>
      </c>
      <c r="D14" s="138">
        <v>7377424.4199999999</v>
      </c>
      <c r="E14" s="140">
        <v>261125.41</v>
      </c>
      <c r="F14" s="131">
        <f t="shared" si="0"/>
        <v>120.96481804302601</v>
      </c>
      <c r="G14" s="131">
        <f t="shared" si="1"/>
        <v>3.539519961629102</v>
      </c>
    </row>
    <row r="15" spans="1:7" ht="12.75" x14ac:dyDescent="0.2">
      <c r="A15" s="137" t="s">
        <v>113</v>
      </c>
      <c r="B15" s="138">
        <v>66.36</v>
      </c>
      <c r="C15" s="138">
        <v>132.72</v>
      </c>
      <c r="D15" s="138">
        <v>1000</v>
      </c>
      <c r="E15" s="141">
        <v>1750</v>
      </c>
      <c r="F15" s="131">
        <f t="shared" si="0"/>
        <v>2637.1308016877638</v>
      </c>
      <c r="G15" s="131">
        <f t="shared" si="1"/>
        <v>175</v>
      </c>
    </row>
    <row r="16" spans="1:7" ht="12.75" x14ac:dyDescent="0.2">
      <c r="A16" s="137" t="s">
        <v>114</v>
      </c>
      <c r="B16" s="138">
        <v>0</v>
      </c>
      <c r="C16" s="138">
        <v>100</v>
      </c>
      <c r="D16" s="138">
        <v>2500</v>
      </c>
      <c r="E16" s="138">
        <v>2066.4299999999998</v>
      </c>
      <c r="F16" s="131" t="e">
        <f t="shared" si="0"/>
        <v>#DIV/0!</v>
      </c>
      <c r="G16" s="131">
        <f t="shared" si="1"/>
        <v>82.657200000000003</v>
      </c>
    </row>
    <row r="17" spans="1:13" ht="12.75" x14ac:dyDescent="0.2">
      <c r="A17" s="137" t="s">
        <v>118</v>
      </c>
      <c r="B17" s="138">
        <v>0</v>
      </c>
      <c r="C17" s="138">
        <v>2123347.67</v>
      </c>
      <c r="D17" s="138">
        <v>3753072.04</v>
      </c>
      <c r="E17" s="138">
        <v>36268.75</v>
      </c>
      <c r="F17" s="131" t="e">
        <f t="shared" si="0"/>
        <v>#DIV/0!</v>
      </c>
      <c r="G17" s="131">
        <f t="shared" si="1"/>
        <v>0.96637500195706338</v>
      </c>
    </row>
    <row r="18" spans="1:13" ht="12.75" x14ac:dyDescent="0.2">
      <c r="A18" s="142" t="s">
        <v>115</v>
      </c>
      <c r="B18" s="138">
        <f>SUM(B4:B17)</f>
        <v>1210681.3100000003</v>
      </c>
      <c r="C18" s="138">
        <f>SUM(C4:C17)</f>
        <v>13881842.890000001</v>
      </c>
      <c r="D18" s="138">
        <f>SUM(D4:D17)</f>
        <v>13842904.780000001</v>
      </c>
      <c r="E18" s="138">
        <f>SUM(E4:E17)</f>
        <v>1152585.5299999998</v>
      </c>
      <c r="F18" s="131">
        <f t="shared" si="0"/>
        <v>95.201397798071199</v>
      </c>
      <c r="G18" s="131">
        <f t="shared" si="1"/>
        <v>8.3261826063069968</v>
      </c>
    </row>
    <row r="19" spans="1:13" ht="12.75" x14ac:dyDescent="0.2">
      <c r="A19" s="51"/>
      <c r="B19" s="121"/>
      <c r="C19" s="121"/>
      <c r="D19" s="121"/>
      <c r="E19" s="121"/>
      <c r="F19" s="121"/>
      <c r="G19" s="121"/>
    </row>
    <row r="20" spans="1:13" ht="12.75" x14ac:dyDescent="0.2">
      <c r="A20" s="51"/>
      <c r="B20" s="121"/>
      <c r="C20" s="121"/>
      <c r="D20" s="121"/>
      <c r="E20" s="121"/>
      <c r="F20" s="121"/>
      <c r="G20" s="121"/>
    </row>
    <row r="21" spans="1:13" ht="15.75" x14ac:dyDescent="0.25">
      <c r="A21" s="204" t="s">
        <v>244</v>
      </c>
      <c r="B21" s="205"/>
      <c r="C21" s="205"/>
      <c r="D21" s="205"/>
      <c r="E21" s="205"/>
      <c r="F21" s="205"/>
      <c r="G21" s="121"/>
    </row>
    <row r="22" spans="1:13" ht="25.5" x14ac:dyDescent="0.15">
      <c r="A22" s="122" t="s">
        <v>0</v>
      </c>
      <c r="B22" s="124" t="s">
        <v>251</v>
      </c>
      <c r="C22" s="124" t="s">
        <v>249</v>
      </c>
      <c r="D22" s="124" t="s">
        <v>248</v>
      </c>
      <c r="E22" s="124" t="s">
        <v>252</v>
      </c>
      <c r="F22" s="125" t="s">
        <v>253</v>
      </c>
      <c r="G22" s="125" t="s">
        <v>254</v>
      </c>
    </row>
    <row r="23" spans="1:13" ht="12" customHeight="1" x14ac:dyDescent="0.15">
      <c r="A23" s="126"/>
      <c r="B23" s="128">
        <v>1</v>
      </c>
      <c r="C23" s="128">
        <v>2</v>
      </c>
      <c r="D23" s="128">
        <v>3</v>
      </c>
      <c r="E23" s="128">
        <v>4</v>
      </c>
      <c r="F23" s="126">
        <v>5</v>
      </c>
      <c r="G23" s="126">
        <v>6</v>
      </c>
    </row>
    <row r="24" spans="1:13" ht="12.75" x14ac:dyDescent="0.2">
      <c r="A24" s="129" t="s">
        <v>105</v>
      </c>
      <c r="B24" s="130">
        <v>3784.88</v>
      </c>
      <c r="C24" s="130">
        <v>32981.879999999997</v>
      </c>
      <c r="D24" s="130">
        <v>45019.14</v>
      </c>
      <c r="E24" s="130">
        <v>5900.5</v>
      </c>
      <c r="F24" s="131">
        <f>E24/B24*100</f>
        <v>155.89662023630868</v>
      </c>
      <c r="G24" s="131">
        <f>E24/D24*100</f>
        <v>13.106647528140252</v>
      </c>
    </row>
    <row r="25" spans="1:13" ht="12.75" x14ac:dyDescent="0.2">
      <c r="A25" s="43" t="s">
        <v>116</v>
      </c>
      <c r="B25" s="132">
        <v>11611.92</v>
      </c>
      <c r="C25" s="132">
        <v>0</v>
      </c>
      <c r="D25" s="132">
        <v>0</v>
      </c>
      <c r="E25" s="132">
        <v>0</v>
      </c>
      <c r="F25" s="131">
        <f t="shared" ref="F25:F38" si="2">E25/B25*100</f>
        <v>0</v>
      </c>
      <c r="G25" s="131" t="e">
        <f t="shared" ref="G25:G38" si="3">E25/D25*100</f>
        <v>#DIV/0!</v>
      </c>
    </row>
    <row r="26" spans="1:13" ht="25.5" x14ac:dyDescent="0.2">
      <c r="A26" s="43" t="s">
        <v>119</v>
      </c>
      <c r="B26" s="132">
        <v>0</v>
      </c>
      <c r="C26" s="132">
        <v>0</v>
      </c>
      <c r="D26" s="132">
        <v>0</v>
      </c>
      <c r="E26" s="132">
        <v>0</v>
      </c>
      <c r="F26" s="131" t="e">
        <f t="shared" si="2"/>
        <v>#DIV/0!</v>
      </c>
      <c r="G26" s="131" t="e">
        <f t="shared" si="3"/>
        <v>#DIV/0!</v>
      </c>
    </row>
    <row r="27" spans="1:13" ht="12.75" x14ac:dyDescent="0.2">
      <c r="A27" s="43" t="s">
        <v>106</v>
      </c>
      <c r="B27" s="132">
        <v>62624.68</v>
      </c>
      <c r="C27" s="132">
        <v>0</v>
      </c>
      <c r="D27" s="132">
        <v>300000</v>
      </c>
      <c r="E27" s="132">
        <v>0</v>
      </c>
      <c r="F27" s="131">
        <f t="shared" si="2"/>
        <v>0</v>
      </c>
      <c r="G27" s="131">
        <f t="shared" si="3"/>
        <v>0</v>
      </c>
    </row>
    <row r="28" spans="1:13" ht="25.5" x14ac:dyDescent="0.2">
      <c r="A28" s="43" t="s">
        <v>107</v>
      </c>
      <c r="B28" s="132">
        <v>3922.1</v>
      </c>
      <c r="C28" s="132">
        <v>11614.48</v>
      </c>
      <c r="D28" s="132">
        <v>11614.48</v>
      </c>
      <c r="E28" s="133">
        <v>2479.58</v>
      </c>
      <c r="F28" s="131">
        <f t="shared" si="2"/>
        <v>63.220723591953288</v>
      </c>
      <c r="G28" s="131">
        <f t="shared" si="3"/>
        <v>21.349040163657779</v>
      </c>
    </row>
    <row r="29" spans="1:13" ht="25.5" x14ac:dyDescent="0.2">
      <c r="A29" s="43" t="s">
        <v>108</v>
      </c>
      <c r="B29" s="132">
        <v>93.7</v>
      </c>
      <c r="C29" s="132">
        <v>250</v>
      </c>
      <c r="D29" s="132">
        <v>250</v>
      </c>
      <c r="E29" s="133">
        <v>0</v>
      </c>
      <c r="F29" s="131">
        <f t="shared" si="2"/>
        <v>0</v>
      </c>
      <c r="G29" s="131">
        <f t="shared" si="3"/>
        <v>0</v>
      </c>
    </row>
    <row r="30" spans="1:13" ht="12.75" x14ac:dyDescent="0.2">
      <c r="A30" s="43" t="s">
        <v>109</v>
      </c>
      <c r="B30" s="132">
        <v>145319.57999999999</v>
      </c>
      <c r="C30" s="132">
        <v>5347.13</v>
      </c>
      <c r="D30" s="135">
        <v>101277.89</v>
      </c>
      <c r="E30" s="136">
        <v>83780.2</v>
      </c>
      <c r="F30" s="131">
        <f t="shared" si="2"/>
        <v>57.65238242499737</v>
      </c>
      <c r="G30" s="131">
        <f t="shared" si="3"/>
        <v>82.72308990639516</v>
      </c>
    </row>
    <row r="31" spans="1:13" ht="12.75" x14ac:dyDescent="0.2">
      <c r="A31" s="43" t="s">
        <v>110</v>
      </c>
      <c r="B31" s="132">
        <v>77480.7</v>
      </c>
      <c r="C31" s="132">
        <v>110801.34</v>
      </c>
      <c r="D31" s="138">
        <v>115986.44</v>
      </c>
      <c r="E31" s="139">
        <v>90739.88</v>
      </c>
      <c r="F31" s="131">
        <f t="shared" si="2"/>
        <v>117.11288101423969</v>
      </c>
      <c r="G31" s="131">
        <f t="shared" si="3"/>
        <v>78.233179671692653</v>
      </c>
    </row>
    <row r="32" spans="1:13" ht="12.75" x14ac:dyDescent="0.2">
      <c r="A32" s="43" t="s">
        <v>111</v>
      </c>
      <c r="B32" s="143">
        <v>524160.11</v>
      </c>
      <c r="C32" s="132">
        <v>2758367.82</v>
      </c>
      <c r="D32" s="138">
        <v>2134010.37</v>
      </c>
      <c r="E32" s="140">
        <v>602139.34</v>
      </c>
      <c r="F32" s="131">
        <f t="shared" si="2"/>
        <v>114.8769867283491</v>
      </c>
      <c r="G32" s="131">
        <f t="shared" si="3"/>
        <v>28.216326802573128</v>
      </c>
      <c r="M32" s="15"/>
    </row>
    <row r="33" spans="1:13" ht="12.75" x14ac:dyDescent="0.2">
      <c r="A33" s="43" t="s">
        <v>117</v>
      </c>
      <c r="B33" s="132">
        <v>331.81</v>
      </c>
      <c r="C33" s="132">
        <v>750</v>
      </c>
      <c r="D33" s="138">
        <v>750</v>
      </c>
      <c r="E33" s="140">
        <v>0</v>
      </c>
      <c r="F33" s="131">
        <f t="shared" si="2"/>
        <v>0</v>
      </c>
      <c r="G33" s="131">
        <f t="shared" si="3"/>
        <v>0</v>
      </c>
    </row>
    <row r="34" spans="1:13" ht="12.75" x14ac:dyDescent="0.2">
      <c r="A34" s="134" t="s">
        <v>112</v>
      </c>
      <c r="B34" s="135">
        <v>101838.46</v>
      </c>
      <c r="C34" s="135">
        <v>8838149.8499999996</v>
      </c>
      <c r="D34" s="138">
        <v>7377424.4199999999</v>
      </c>
      <c r="E34" s="140">
        <v>226997.27</v>
      </c>
      <c r="F34" s="131">
        <f t="shared" si="2"/>
        <v>222.89935452676718</v>
      </c>
      <c r="G34" s="131">
        <f t="shared" si="3"/>
        <v>3.07691759450109</v>
      </c>
      <c r="M34" s="15"/>
    </row>
    <row r="35" spans="1:13" ht="12.75" x14ac:dyDescent="0.2">
      <c r="A35" s="137" t="s">
        <v>113</v>
      </c>
      <c r="B35" s="138">
        <v>66.36</v>
      </c>
      <c r="C35" s="138">
        <v>132.72</v>
      </c>
      <c r="D35" s="138">
        <v>1000</v>
      </c>
      <c r="E35" s="141">
        <v>1750</v>
      </c>
      <c r="F35" s="131">
        <f t="shared" si="2"/>
        <v>2637.1308016877638</v>
      </c>
      <c r="G35" s="131">
        <f t="shared" si="3"/>
        <v>175</v>
      </c>
    </row>
    <row r="36" spans="1:13" ht="12.75" x14ac:dyDescent="0.2">
      <c r="A36" s="137" t="s">
        <v>114</v>
      </c>
      <c r="B36" s="138">
        <v>0</v>
      </c>
      <c r="C36" s="138">
        <v>100</v>
      </c>
      <c r="D36" s="138">
        <v>2500</v>
      </c>
      <c r="E36" s="138">
        <v>0</v>
      </c>
      <c r="F36" s="131" t="e">
        <f t="shared" si="2"/>
        <v>#DIV/0!</v>
      </c>
      <c r="G36" s="131">
        <f t="shared" si="3"/>
        <v>0</v>
      </c>
      <c r="H36" s="15"/>
    </row>
    <row r="37" spans="1:13" ht="12.75" x14ac:dyDescent="0.2">
      <c r="A37" s="137" t="s">
        <v>118</v>
      </c>
      <c r="B37" s="138">
        <v>0</v>
      </c>
      <c r="C37" s="138">
        <v>2123347.67</v>
      </c>
      <c r="D37" s="138">
        <v>3753072.04</v>
      </c>
      <c r="E37" s="138">
        <v>0</v>
      </c>
      <c r="F37" s="131" t="e">
        <f t="shared" si="2"/>
        <v>#DIV/0!</v>
      </c>
      <c r="G37" s="131">
        <f t="shared" si="3"/>
        <v>0</v>
      </c>
    </row>
    <row r="38" spans="1:13" ht="12.75" x14ac:dyDescent="0.2">
      <c r="A38" s="142" t="s">
        <v>255</v>
      </c>
      <c r="B38" s="138">
        <f>SUM(B24:B37)</f>
        <v>931234.29999999993</v>
      </c>
      <c r="C38" s="138">
        <f>SUM(C24:C37)</f>
        <v>13881842.890000001</v>
      </c>
      <c r="D38" s="138">
        <f>SUM(D24:D37)</f>
        <v>13842904.780000001</v>
      </c>
      <c r="E38" s="138">
        <f>SUM(E24:E37)</f>
        <v>1013786.77</v>
      </c>
      <c r="F38" s="131">
        <f t="shared" si="2"/>
        <v>108.86484421804481</v>
      </c>
      <c r="G38" s="131">
        <f t="shared" si="3"/>
        <v>7.323511835931301</v>
      </c>
    </row>
  </sheetData>
  <mergeCells count="2">
    <mergeCell ref="A1:F1"/>
    <mergeCell ref="A21:F21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5"/>
  <sheetViews>
    <sheetView topLeftCell="A265" workbookViewId="0">
      <selection activeCell="I2" sqref="I2"/>
    </sheetView>
  </sheetViews>
  <sheetFormatPr defaultColWidth="9.140625" defaultRowHeight="12.75" x14ac:dyDescent="0.15"/>
  <cols>
    <col min="1" max="1" width="39.42578125" style="3" customWidth="1"/>
    <col min="2" max="2" width="15.7109375" style="3" customWidth="1"/>
    <col min="3" max="3" width="15.5703125" style="9" bestFit="1" customWidth="1"/>
    <col min="4" max="4" width="15.5703125" style="10" bestFit="1" customWidth="1"/>
    <col min="5" max="5" width="15.85546875" style="11" bestFit="1" customWidth="1"/>
    <col min="6" max="6" width="10" style="12" bestFit="1" customWidth="1"/>
    <col min="7" max="16384" width="9.140625" style="3"/>
  </cols>
  <sheetData>
    <row r="1" spans="1:7" ht="30.75" customHeight="1" thickBot="1" x14ac:dyDescent="0.2">
      <c r="A1" s="206" t="s">
        <v>242</v>
      </c>
      <c r="B1" s="207"/>
      <c r="C1" s="207"/>
      <c r="D1" s="207"/>
      <c r="E1" s="207"/>
      <c r="F1" s="179"/>
      <c r="G1" s="14"/>
    </row>
    <row r="2" spans="1:7" ht="53.45" customHeight="1" thickBot="1" x14ac:dyDescent="0.25">
      <c r="A2" s="155" t="s">
        <v>0</v>
      </c>
      <c r="B2" s="144" t="s">
        <v>249</v>
      </c>
      <c r="C2" s="144" t="s">
        <v>248</v>
      </c>
      <c r="D2" s="144" t="s">
        <v>252</v>
      </c>
      <c r="E2" s="156" t="s">
        <v>254</v>
      </c>
      <c r="F2" s="157"/>
    </row>
    <row r="3" spans="1:7" x14ac:dyDescent="0.2">
      <c r="A3" s="145">
        <v>1</v>
      </c>
      <c r="B3" s="145">
        <v>2</v>
      </c>
      <c r="C3" s="145">
        <v>3</v>
      </c>
      <c r="D3" s="145">
        <v>4</v>
      </c>
      <c r="E3" s="145">
        <v>5</v>
      </c>
      <c r="F3" s="157"/>
    </row>
    <row r="4" spans="1:7" x14ac:dyDescent="0.2">
      <c r="A4" s="158" t="s">
        <v>6</v>
      </c>
      <c r="B4" s="146">
        <v>1542913.49</v>
      </c>
      <c r="C4" s="146">
        <v>1548098.59</v>
      </c>
      <c r="D4" s="146">
        <v>359684.54</v>
      </c>
      <c r="E4" s="146">
        <f>D4/C4*100</f>
        <v>23.233955661699813</v>
      </c>
      <c r="F4" s="157"/>
    </row>
    <row r="5" spans="1:7" x14ac:dyDescent="0.2">
      <c r="A5" s="159" t="s">
        <v>7</v>
      </c>
      <c r="B5" s="147">
        <v>110801.34</v>
      </c>
      <c r="C5" s="147">
        <v>111473.86</v>
      </c>
      <c r="D5" s="147">
        <f>D7</f>
        <v>86227.3</v>
      </c>
      <c r="E5" s="147">
        <f>E7</f>
        <v>77.352035714920063</v>
      </c>
      <c r="F5" s="157"/>
    </row>
    <row r="6" spans="1:7" ht="25.5" x14ac:dyDescent="0.2">
      <c r="A6" s="43" t="s">
        <v>8</v>
      </c>
      <c r="B6" s="148"/>
      <c r="C6" s="148"/>
      <c r="D6" s="148"/>
      <c r="E6" s="150"/>
      <c r="F6" s="157"/>
    </row>
    <row r="7" spans="1:7" ht="25.5" x14ac:dyDescent="0.2">
      <c r="A7" s="160" t="s">
        <v>9</v>
      </c>
      <c r="B7" s="149">
        <f>SUM(B8,B12,B19,B29,B34)</f>
        <v>110801.34000000001</v>
      </c>
      <c r="C7" s="149">
        <f>SUM(C8,C12,C19,C29)</f>
        <v>111473.86000000002</v>
      </c>
      <c r="D7" s="149">
        <f>SUM(D8,D12,D19,D29)</f>
        <v>86227.3</v>
      </c>
      <c r="E7" s="149">
        <f>D7/C7*100</f>
        <v>77.352035714920063</v>
      </c>
      <c r="F7" s="157"/>
    </row>
    <row r="8" spans="1:7" s="1" customFormat="1" x14ac:dyDescent="0.2">
      <c r="A8" s="43" t="s">
        <v>10</v>
      </c>
      <c r="B8" s="150">
        <f>SUM(B9:B11)</f>
        <v>35645.130000000005</v>
      </c>
      <c r="C8" s="150">
        <f>SUM(C9:C11)</f>
        <v>36527.43</v>
      </c>
      <c r="D8" s="150">
        <f>SUM(D9:D11)</f>
        <v>26648.019999999997</v>
      </c>
      <c r="E8" s="161">
        <f t="shared" ref="E8:E33" si="0">D8/C8*100</f>
        <v>72.953448956031124</v>
      </c>
      <c r="F8" s="30"/>
    </row>
    <row r="9" spans="1:7" s="6" customFormat="1" x14ac:dyDescent="0.2">
      <c r="A9" s="42" t="s">
        <v>11</v>
      </c>
      <c r="B9" s="151">
        <v>8012.24</v>
      </c>
      <c r="C9" s="151">
        <v>11420.87</v>
      </c>
      <c r="D9" s="151">
        <v>11113.88</v>
      </c>
      <c r="E9" s="162">
        <f t="shared" si="0"/>
        <v>97.312026141616172</v>
      </c>
      <c r="F9" s="163"/>
    </row>
    <row r="10" spans="1:7" s="1" customFormat="1" x14ac:dyDescent="0.2">
      <c r="A10" s="42" t="s">
        <v>12</v>
      </c>
      <c r="B10" s="151">
        <v>26544.560000000001</v>
      </c>
      <c r="C10" s="151">
        <v>23866.560000000001</v>
      </c>
      <c r="D10" s="151">
        <v>14294.14</v>
      </c>
      <c r="E10" s="162">
        <f t="shared" si="0"/>
        <v>59.891915718059074</v>
      </c>
      <c r="F10" s="30"/>
    </row>
    <row r="11" spans="1:7" s="1" customFormat="1" x14ac:dyDescent="0.2">
      <c r="A11" s="42" t="s">
        <v>13</v>
      </c>
      <c r="B11" s="151">
        <v>1088.33</v>
      </c>
      <c r="C11" s="151">
        <v>1240</v>
      </c>
      <c r="D11" s="151">
        <v>1240</v>
      </c>
      <c r="E11" s="162">
        <f t="shared" si="0"/>
        <v>100</v>
      </c>
      <c r="F11" s="30"/>
    </row>
    <row r="12" spans="1:7" s="2" customFormat="1" x14ac:dyDescent="0.2">
      <c r="A12" s="43" t="s">
        <v>14</v>
      </c>
      <c r="B12" s="150">
        <f>SUM(B13:B18)</f>
        <v>46187.53</v>
      </c>
      <c r="C12" s="150">
        <f>SUM(C13:C18)</f>
        <v>46765.55</v>
      </c>
      <c r="D12" s="150">
        <f>SUM(D13:D18)</f>
        <v>33837.590000000004</v>
      </c>
      <c r="E12" s="161">
        <f t="shared" si="0"/>
        <v>72.355804646796628</v>
      </c>
      <c r="F12" s="164"/>
    </row>
    <row r="13" spans="1:7" s="1" customFormat="1" x14ac:dyDescent="0.2">
      <c r="A13" s="42" t="s">
        <v>15</v>
      </c>
      <c r="B13" s="151">
        <v>10617.82</v>
      </c>
      <c r="C13" s="151">
        <v>9953.34</v>
      </c>
      <c r="D13" s="151">
        <v>9781.25</v>
      </c>
      <c r="E13" s="162">
        <f t="shared" si="0"/>
        <v>98.271032638290251</v>
      </c>
      <c r="F13" s="30"/>
    </row>
    <row r="14" spans="1:7" s="1" customFormat="1" x14ac:dyDescent="0.2">
      <c r="A14" s="42" t="s">
        <v>16</v>
      </c>
      <c r="B14" s="151">
        <v>5308.91</v>
      </c>
      <c r="C14" s="151">
        <v>3454.28</v>
      </c>
      <c r="D14" s="151">
        <v>2454.2800000000002</v>
      </c>
      <c r="E14" s="162">
        <f t="shared" si="0"/>
        <v>71.050407031277146</v>
      </c>
      <c r="F14" s="30"/>
    </row>
    <row r="15" spans="1:7" s="1" customFormat="1" x14ac:dyDescent="0.2">
      <c r="A15" s="42" t="s">
        <v>17</v>
      </c>
      <c r="B15" s="151">
        <v>25217.33</v>
      </c>
      <c r="C15" s="151">
        <v>29734.69</v>
      </c>
      <c r="D15" s="151">
        <v>19234.689999999999</v>
      </c>
      <c r="E15" s="162">
        <f t="shared" si="0"/>
        <v>64.687709876914809</v>
      </c>
      <c r="F15" s="30"/>
    </row>
    <row r="16" spans="1:7" s="1" customFormat="1" x14ac:dyDescent="0.2">
      <c r="A16" s="42" t="s">
        <v>18</v>
      </c>
      <c r="B16" s="151">
        <v>3318.07</v>
      </c>
      <c r="C16" s="151">
        <v>2998.01</v>
      </c>
      <c r="D16" s="151">
        <v>1742.14</v>
      </c>
      <c r="E16" s="162">
        <f t="shared" si="0"/>
        <v>58.109879553437118</v>
      </c>
      <c r="F16" s="30"/>
    </row>
    <row r="17" spans="1:6" x14ac:dyDescent="0.2">
      <c r="A17" s="42" t="s">
        <v>19</v>
      </c>
      <c r="B17" s="151">
        <v>1194.51</v>
      </c>
      <c r="C17" s="151">
        <v>80.22</v>
      </c>
      <c r="D17" s="151">
        <v>80.22</v>
      </c>
      <c r="E17" s="162">
        <f t="shared" si="0"/>
        <v>100</v>
      </c>
      <c r="F17" s="157"/>
    </row>
    <row r="18" spans="1:6" x14ac:dyDescent="0.2">
      <c r="A18" s="42" t="s">
        <v>63</v>
      </c>
      <c r="B18" s="151">
        <v>530.89</v>
      </c>
      <c r="C18" s="151">
        <v>545.01</v>
      </c>
      <c r="D18" s="151">
        <v>545.01</v>
      </c>
      <c r="E18" s="162">
        <f t="shared" si="0"/>
        <v>100</v>
      </c>
      <c r="F18" s="157"/>
    </row>
    <row r="19" spans="1:6" s="2" customFormat="1" x14ac:dyDescent="0.2">
      <c r="A19" s="43" t="s">
        <v>20</v>
      </c>
      <c r="B19" s="150">
        <f>SUM(B20:B28)</f>
        <v>25078.58</v>
      </c>
      <c r="C19" s="150">
        <f>SUM(C20:C28)</f>
        <v>24430.07</v>
      </c>
      <c r="D19" s="150">
        <f>SUM(D20:D28)</f>
        <v>22972.489999999998</v>
      </c>
      <c r="E19" s="161">
        <f t="shared" si="0"/>
        <v>94.033664250655022</v>
      </c>
      <c r="F19" s="164"/>
    </row>
    <row r="20" spans="1:6" s="4" customFormat="1" x14ac:dyDescent="0.2">
      <c r="A20" s="42" t="s">
        <v>21</v>
      </c>
      <c r="B20" s="151">
        <v>2256.29</v>
      </c>
      <c r="C20" s="151">
        <v>4673.6000000000004</v>
      </c>
      <c r="D20" s="151">
        <v>4430.6899999999996</v>
      </c>
      <c r="E20" s="162">
        <f t="shared" si="0"/>
        <v>94.802507702841481</v>
      </c>
      <c r="F20" s="30"/>
    </row>
    <row r="21" spans="1:6" s="4" customFormat="1" x14ac:dyDescent="0.2">
      <c r="A21" s="42" t="s">
        <v>22</v>
      </c>
      <c r="B21" s="151">
        <v>1459.95</v>
      </c>
      <c r="C21" s="151">
        <v>1000</v>
      </c>
      <c r="D21" s="151">
        <v>457.36</v>
      </c>
      <c r="E21" s="162">
        <f t="shared" si="0"/>
        <v>45.735999999999997</v>
      </c>
      <c r="F21" s="30"/>
    </row>
    <row r="22" spans="1:6" s="4" customFormat="1" x14ac:dyDescent="0.2">
      <c r="A22" s="42" t="s">
        <v>64</v>
      </c>
      <c r="B22" s="151">
        <v>1493.13</v>
      </c>
      <c r="C22" s="151">
        <v>1244.25</v>
      </c>
      <c r="D22" s="151">
        <v>1244.25</v>
      </c>
      <c r="E22" s="162">
        <f t="shared" si="0"/>
        <v>100</v>
      </c>
      <c r="F22" s="30"/>
    </row>
    <row r="23" spans="1:6" x14ac:dyDescent="0.2">
      <c r="A23" s="42" t="s">
        <v>23</v>
      </c>
      <c r="B23" s="151">
        <v>5032.04</v>
      </c>
      <c r="C23" s="151">
        <v>2986.78</v>
      </c>
      <c r="D23" s="151">
        <v>2910.28</v>
      </c>
      <c r="E23" s="162">
        <f t="shared" si="0"/>
        <v>97.438713263112788</v>
      </c>
      <c r="F23" s="157"/>
    </row>
    <row r="24" spans="1:6" s="4" customFormat="1" x14ac:dyDescent="0.2">
      <c r="A24" s="42" t="s">
        <v>4</v>
      </c>
      <c r="B24" s="151">
        <v>2209.83</v>
      </c>
      <c r="C24" s="151">
        <v>733.86</v>
      </c>
      <c r="D24" s="151">
        <v>622.61</v>
      </c>
      <c r="E24" s="162">
        <f t="shared" si="0"/>
        <v>84.840432780094304</v>
      </c>
      <c r="F24" s="30"/>
    </row>
    <row r="25" spans="1:6" s="4" customFormat="1" x14ac:dyDescent="0.2">
      <c r="A25" s="42" t="s">
        <v>24</v>
      </c>
      <c r="B25" s="151">
        <v>8282</v>
      </c>
      <c r="C25" s="151">
        <v>7804.23</v>
      </c>
      <c r="D25" s="151">
        <v>7804.23</v>
      </c>
      <c r="E25" s="162">
        <f t="shared" si="0"/>
        <v>100</v>
      </c>
      <c r="F25" s="30"/>
    </row>
    <row r="26" spans="1:6" s="4" customFormat="1" x14ac:dyDescent="0.2">
      <c r="A26" s="42" t="s">
        <v>25</v>
      </c>
      <c r="B26" s="151">
        <v>2269.56</v>
      </c>
      <c r="C26" s="151">
        <v>3252.73</v>
      </c>
      <c r="D26" s="151">
        <v>3169.78</v>
      </c>
      <c r="E26" s="162">
        <f t="shared" si="0"/>
        <v>97.449834446757038</v>
      </c>
      <c r="F26" s="30"/>
    </row>
    <row r="27" spans="1:6" s="4" customFormat="1" x14ac:dyDescent="0.2">
      <c r="A27" s="42" t="s">
        <v>26</v>
      </c>
      <c r="B27" s="151">
        <v>1943.06</v>
      </c>
      <c r="C27" s="151">
        <v>2665.32</v>
      </c>
      <c r="D27" s="151">
        <v>2265.65</v>
      </c>
      <c r="E27" s="162">
        <f t="shared" si="0"/>
        <v>85.004802425224739</v>
      </c>
      <c r="F27" s="30"/>
    </row>
    <row r="28" spans="1:6" s="4" customFormat="1" x14ac:dyDescent="0.2">
      <c r="A28" s="42" t="s">
        <v>27</v>
      </c>
      <c r="B28" s="151">
        <v>132.72</v>
      </c>
      <c r="C28" s="151">
        <v>69.3</v>
      </c>
      <c r="D28" s="151">
        <v>67.64</v>
      </c>
      <c r="E28" s="162">
        <f t="shared" si="0"/>
        <v>97.604617604617602</v>
      </c>
      <c r="F28" s="30"/>
    </row>
    <row r="29" spans="1:6" s="2" customFormat="1" x14ac:dyDescent="0.2">
      <c r="A29" s="43" t="s">
        <v>28</v>
      </c>
      <c r="B29" s="150">
        <f>SUM(B30:B33)</f>
        <v>3876.83</v>
      </c>
      <c r="C29" s="150">
        <f>SUM(C30:C33)</f>
        <v>3750.81</v>
      </c>
      <c r="D29" s="150">
        <f>SUM(D30:D33)</f>
        <v>2769.2</v>
      </c>
      <c r="E29" s="161">
        <f t="shared" si="0"/>
        <v>73.829386185917173</v>
      </c>
      <c r="F29" s="164"/>
    </row>
    <row r="30" spans="1:6" x14ac:dyDescent="0.2">
      <c r="A30" s="42" t="s">
        <v>29</v>
      </c>
      <c r="B30" s="151">
        <v>1858.12</v>
      </c>
      <c r="C30" s="151">
        <v>0</v>
      </c>
      <c r="D30" s="151">
        <v>0</v>
      </c>
      <c r="E30" s="162" t="s">
        <v>256</v>
      </c>
      <c r="F30" s="157"/>
    </row>
    <row r="31" spans="1:6" s="4" customFormat="1" x14ac:dyDescent="0.2">
      <c r="A31" s="42" t="s">
        <v>31</v>
      </c>
      <c r="B31" s="151">
        <v>33.18</v>
      </c>
      <c r="C31" s="151">
        <v>0</v>
      </c>
      <c r="D31" s="151">
        <v>0</v>
      </c>
      <c r="E31" s="162" t="s">
        <v>256</v>
      </c>
      <c r="F31" s="30"/>
    </row>
    <row r="32" spans="1:6" s="4" customFormat="1" x14ac:dyDescent="0.2">
      <c r="A32" s="42" t="s">
        <v>65</v>
      </c>
      <c r="B32" s="151">
        <v>127.41</v>
      </c>
      <c r="C32" s="151">
        <v>74.34</v>
      </c>
      <c r="D32" s="151">
        <v>63.72</v>
      </c>
      <c r="E32" s="162">
        <f t="shared" si="0"/>
        <v>85.714285714285708</v>
      </c>
      <c r="F32" s="30"/>
    </row>
    <row r="33" spans="1:6" s="4" customFormat="1" x14ac:dyDescent="0.2">
      <c r="A33" s="42" t="s">
        <v>32</v>
      </c>
      <c r="B33" s="151">
        <v>1858.12</v>
      </c>
      <c r="C33" s="151">
        <v>3676.47</v>
      </c>
      <c r="D33" s="151">
        <v>2705.48</v>
      </c>
      <c r="E33" s="162">
        <f t="shared" si="0"/>
        <v>73.58906777425085</v>
      </c>
      <c r="F33" s="30"/>
    </row>
    <row r="34" spans="1:6" s="4" customFormat="1" x14ac:dyDescent="0.2">
      <c r="A34" s="43" t="s">
        <v>271</v>
      </c>
      <c r="B34" s="150">
        <f>B35</f>
        <v>13.27</v>
      </c>
      <c r="C34" s="150">
        <f t="shared" ref="C34:D34" si="1">C35</f>
        <v>0</v>
      </c>
      <c r="D34" s="150">
        <f t="shared" si="1"/>
        <v>0</v>
      </c>
      <c r="E34" s="161" t="s">
        <v>256</v>
      </c>
      <c r="F34" s="30"/>
    </row>
    <row r="35" spans="1:6" s="4" customFormat="1" x14ac:dyDescent="0.2">
      <c r="A35" s="42" t="s">
        <v>66</v>
      </c>
      <c r="B35" s="151">
        <v>13.27</v>
      </c>
      <c r="C35" s="151">
        <v>0</v>
      </c>
      <c r="D35" s="151">
        <v>0</v>
      </c>
      <c r="E35" s="162" t="s">
        <v>256</v>
      </c>
      <c r="F35" s="30"/>
    </row>
    <row r="36" spans="1:6" s="4" customFormat="1" x14ac:dyDescent="0.2">
      <c r="A36" s="159" t="s">
        <v>67</v>
      </c>
      <c r="B36" s="147">
        <v>0</v>
      </c>
      <c r="C36" s="147">
        <v>4512.58</v>
      </c>
      <c r="D36" s="147">
        <v>4512.58</v>
      </c>
      <c r="E36" s="147">
        <f>D36/C36*100</f>
        <v>100</v>
      </c>
      <c r="F36" s="30"/>
    </row>
    <row r="37" spans="1:6" s="4" customFormat="1" ht="25.5" x14ac:dyDescent="0.2">
      <c r="A37" s="160" t="s">
        <v>9</v>
      </c>
      <c r="B37" s="149">
        <v>0</v>
      </c>
      <c r="C37" s="149">
        <v>4512.58</v>
      </c>
      <c r="D37" s="149">
        <v>4512.58</v>
      </c>
      <c r="E37" s="149">
        <f>D37/C37*100</f>
        <v>100</v>
      </c>
      <c r="F37" s="30"/>
    </row>
    <row r="38" spans="1:6" s="4" customFormat="1" x14ac:dyDescent="0.2">
      <c r="A38" s="43" t="s">
        <v>229</v>
      </c>
      <c r="B38" s="151">
        <v>0</v>
      </c>
      <c r="C38" s="151">
        <v>4512.58</v>
      </c>
      <c r="D38" s="151">
        <v>4512.58</v>
      </c>
      <c r="E38" s="150">
        <f>D38/C38*100</f>
        <v>100</v>
      </c>
      <c r="F38" s="30"/>
    </row>
    <row r="39" spans="1:6" s="4" customFormat="1" x14ac:dyDescent="0.2">
      <c r="A39" s="42" t="s">
        <v>257</v>
      </c>
      <c r="B39" s="151">
        <v>0</v>
      </c>
      <c r="C39" s="151">
        <v>4512.58</v>
      </c>
      <c r="D39" s="151">
        <v>4512.58</v>
      </c>
      <c r="E39" s="151">
        <f>D39/C39*100</f>
        <v>100</v>
      </c>
      <c r="F39" s="30"/>
    </row>
    <row r="40" spans="1:6" s="4" customFormat="1" x14ac:dyDescent="0.2">
      <c r="A40" s="159" t="s">
        <v>54</v>
      </c>
      <c r="B40" s="147">
        <v>1432112.15</v>
      </c>
      <c r="C40" s="147">
        <v>1432112.15</v>
      </c>
      <c r="D40" s="147">
        <v>561632.05000000005</v>
      </c>
      <c r="E40" s="147">
        <f>D40/C40*100</f>
        <v>39.217043860706028</v>
      </c>
      <c r="F40" s="30"/>
    </row>
    <row r="41" spans="1:6" s="8" customFormat="1" x14ac:dyDescent="0.2">
      <c r="A41" s="160" t="s">
        <v>55</v>
      </c>
      <c r="B41" s="149">
        <v>1432112.15</v>
      </c>
      <c r="C41" s="149">
        <v>1432112.15</v>
      </c>
      <c r="D41" s="149">
        <v>561632.05000000005</v>
      </c>
      <c r="E41" s="149">
        <f t="shared" ref="E41:E51" si="2">D41/C41*100</f>
        <v>39.217043860706028</v>
      </c>
      <c r="F41" s="165"/>
    </row>
    <row r="42" spans="1:6" s="8" customFormat="1" x14ac:dyDescent="0.2">
      <c r="A42" s="43" t="s">
        <v>39</v>
      </c>
      <c r="B42" s="150">
        <v>1006569.78</v>
      </c>
      <c r="C42" s="150">
        <v>1006569.78</v>
      </c>
      <c r="D42" s="150">
        <v>443939.8</v>
      </c>
      <c r="E42" s="161">
        <f t="shared" si="2"/>
        <v>44.104224945040571</v>
      </c>
      <c r="F42" s="165"/>
    </row>
    <row r="43" spans="1:6" s="8" customFormat="1" x14ac:dyDescent="0.2">
      <c r="A43" s="42" t="s">
        <v>40</v>
      </c>
      <c r="B43" s="151">
        <v>1006569.78</v>
      </c>
      <c r="C43" s="151">
        <v>1006569.78</v>
      </c>
      <c r="D43" s="151">
        <v>443939.8</v>
      </c>
      <c r="E43" s="162">
        <f t="shared" si="2"/>
        <v>44.104224945040571</v>
      </c>
      <c r="F43" s="165"/>
    </row>
    <row r="44" spans="1:6" s="4" customFormat="1" x14ac:dyDescent="0.2">
      <c r="A44" s="43" t="s">
        <v>44</v>
      </c>
      <c r="B44" s="150">
        <v>182591.15</v>
      </c>
      <c r="C44" s="150">
        <v>182591.15</v>
      </c>
      <c r="D44" s="150">
        <v>20585.849999999999</v>
      </c>
      <c r="E44" s="161">
        <f t="shared" si="2"/>
        <v>11.274286842489353</v>
      </c>
      <c r="F44" s="30"/>
    </row>
    <row r="45" spans="1:6" s="4" customFormat="1" x14ac:dyDescent="0.2">
      <c r="A45" s="42" t="s">
        <v>45</v>
      </c>
      <c r="B45" s="151">
        <v>182591.15</v>
      </c>
      <c r="C45" s="151">
        <v>182591.15</v>
      </c>
      <c r="D45" s="151">
        <v>20585.849999999999</v>
      </c>
      <c r="E45" s="162">
        <f t="shared" si="2"/>
        <v>11.274286842489353</v>
      </c>
      <c r="F45" s="30"/>
    </row>
    <row r="46" spans="1:6" x14ac:dyDescent="0.2">
      <c r="A46" s="43" t="s">
        <v>56</v>
      </c>
      <c r="B46" s="150">
        <v>142907.03</v>
      </c>
      <c r="C46" s="150">
        <v>142907.03</v>
      </c>
      <c r="D46" s="150">
        <v>73410.210000000006</v>
      </c>
      <c r="E46" s="161">
        <f t="shared" si="2"/>
        <v>51.369208358749042</v>
      </c>
      <c r="F46" s="157"/>
    </row>
    <row r="47" spans="1:6" x14ac:dyDescent="0.2">
      <c r="A47" s="42" t="s">
        <v>57</v>
      </c>
      <c r="B47" s="151">
        <v>142907.03</v>
      </c>
      <c r="C47" s="151">
        <v>142907.03</v>
      </c>
      <c r="D47" s="94">
        <v>73410.210000000006</v>
      </c>
      <c r="E47" s="162">
        <f t="shared" si="2"/>
        <v>51.369208358749042</v>
      </c>
      <c r="F47" s="157"/>
    </row>
    <row r="48" spans="1:6" s="5" customFormat="1" x14ac:dyDescent="0.2">
      <c r="A48" s="43" t="s">
        <v>74</v>
      </c>
      <c r="B48" s="150">
        <v>96062.51</v>
      </c>
      <c r="C48" s="150">
        <v>96062.51</v>
      </c>
      <c r="D48" s="150">
        <v>22047.33</v>
      </c>
      <c r="E48" s="161">
        <f t="shared" si="2"/>
        <v>22.951024286165335</v>
      </c>
      <c r="F48" s="164"/>
    </row>
    <row r="49" spans="1:6" s="4" customFormat="1" x14ac:dyDescent="0.2">
      <c r="A49" s="42" t="s">
        <v>258</v>
      </c>
      <c r="B49" s="151">
        <v>96062.51</v>
      </c>
      <c r="C49" s="151">
        <v>96062.51</v>
      </c>
      <c r="D49" s="151">
        <v>22047.33</v>
      </c>
      <c r="E49" s="162">
        <f t="shared" si="2"/>
        <v>22.951024286165335</v>
      </c>
      <c r="F49" s="30"/>
    </row>
    <row r="50" spans="1:6" s="5" customFormat="1" x14ac:dyDescent="0.2">
      <c r="A50" s="43" t="s">
        <v>58</v>
      </c>
      <c r="B50" s="150">
        <v>3981.68</v>
      </c>
      <c r="C50" s="150">
        <v>3981.68</v>
      </c>
      <c r="D50" s="150">
        <v>1648.86</v>
      </c>
      <c r="E50" s="161">
        <f t="shared" si="2"/>
        <v>41.411163127122222</v>
      </c>
      <c r="F50" s="164"/>
    </row>
    <row r="51" spans="1:6" s="4" customFormat="1" x14ac:dyDescent="0.2">
      <c r="A51" s="42" t="s">
        <v>59</v>
      </c>
      <c r="B51" s="151">
        <v>3981.68</v>
      </c>
      <c r="C51" s="151">
        <v>3981.68</v>
      </c>
      <c r="D51" s="151">
        <v>1648.86</v>
      </c>
      <c r="E51" s="162">
        <f t="shared" si="2"/>
        <v>41.411163127122222</v>
      </c>
      <c r="F51" s="30"/>
    </row>
    <row r="52" spans="1:6" s="4" customFormat="1" ht="25.5" x14ac:dyDescent="0.2">
      <c r="A52" s="166" t="s">
        <v>268</v>
      </c>
      <c r="B52" s="152">
        <v>36664.33</v>
      </c>
      <c r="C52" s="152">
        <v>44525.4</v>
      </c>
      <c r="D52" s="152">
        <v>26992.73</v>
      </c>
      <c r="E52" s="152">
        <v>60.62</v>
      </c>
      <c r="F52" s="30"/>
    </row>
    <row r="53" spans="1:6" s="4" customFormat="1" x14ac:dyDescent="0.2">
      <c r="A53" s="159" t="s">
        <v>68</v>
      </c>
      <c r="B53" s="147">
        <v>0</v>
      </c>
      <c r="C53" s="147">
        <v>1393</v>
      </c>
      <c r="D53" s="147">
        <v>699.87</v>
      </c>
      <c r="E53" s="147">
        <f>D53/C53*100</f>
        <v>50.24192390524049</v>
      </c>
      <c r="F53" s="30"/>
    </row>
    <row r="54" spans="1:6" s="4" customFormat="1" x14ac:dyDescent="0.2">
      <c r="A54" s="167" t="s">
        <v>34</v>
      </c>
      <c r="B54" s="149">
        <v>0</v>
      </c>
      <c r="C54" s="149">
        <v>1393</v>
      </c>
      <c r="D54" s="149">
        <v>699.87</v>
      </c>
      <c r="E54" s="149">
        <f>D54/C54*100</f>
        <v>50.24192390524049</v>
      </c>
      <c r="F54" s="30"/>
    </row>
    <row r="55" spans="1:6" s="4" customFormat="1" x14ac:dyDescent="0.2">
      <c r="A55" s="168" t="s">
        <v>10</v>
      </c>
      <c r="B55" s="150">
        <v>0</v>
      </c>
      <c r="C55" s="150">
        <v>451.08</v>
      </c>
      <c r="D55" s="150">
        <v>451.08</v>
      </c>
      <c r="E55" s="150">
        <f>D55/C55*100</f>
        <v>100</v>
      </c>
      <c r="F55" s="30"/>
    </row>
    <row r="56" spans="1:6" s="5" customFormat="1" x14ac:dyDescent="0.2">
      <c r="A56" s="169" t="s">
        <v>11</v>
      </c>
      <c r="B56" s="151">
        <v>0</v>
      </c>
      <c r="C56" s="151">
        <v>451.08</v>
      </c>
      <c r="D56" s="151">
        <v>451.08</v>
      </c>
      <c r="E56" s="151">
        <f>D56/C56*100</f>
        <v>100</v>
      </c>
      <c r="F56" s="164"/>
    </row>
    <row r="57" spans="1:6" s="4" customFormat="1" x14ac:dyDescent="0.2">
      <c r="A57" s="129" t="s">
        <v>14</v>
      </c>
      <c r="B57" s="150">
        <v>0</v>
      </c>
      <c r="C57" s="150">
        <v>265</v>
      </c>
      <c r="D57" s="150">
        <v>0</v>
      </c>
      <c r="E57" s="151">
        <f>D57/C57*100</f>
        <v>0</v>
      </c>
      <c r="F57" s="30"/>
    </row>
    <row r="58" spans="1:6" s="8" customFormat="1" x14ac:dyDescent="0.2">
      <c r="A58" s="42" t="s">
        <v>15</v>
      </c>
      <c r="B58" s="151">
        <v>0</v>
      </c>
      <c r="C58" s="151">
        <v>265</v>
      </c>
      <c r="D58" s="151">
        <v>0</v>
      </c>
      <c r="E58" s="151">
        <f t="shared" ref="E58:E61" si="3">D58/C58*100</f>
        <v>0</v>
      </c>
      <c r="F58" s="165"/>
    </row>
    <row r="59" spans="1:6" s="8" customFormat="1" x14ac:dyDescent="0.2">
      <c r="A59" s="43" t="s">
        <v>35</v>
      </c>
      <c r="B59" s="150">
        <v>0</v>
      </c>
      <c r="C59" s="150">
        <v>676.92</v>
      </c>
      <c r="D59" s="150">
        <v>248.79</v>
      </c>
      <c r="E59" s="151">
        <f t="shared" si="3"/>
        <v>36.753235241978373</v>
      </c>
      <c r="F59" s="165"/>
    </row>
    <row r="60" spans="1:6" s="8" customFormat="1" x14ac:dyDescent="0.2">
      <c r="A60" s="42" t="s">
        <v>32</v>
      </c>
      <c r="B60" s="151">
        <v>0</v>
      </c>
      <c r="C60" s="151">
        <v>676.92</v>
      </c>
      <c r="D60" s="151">
        <v>248.79</v>
      </c>
      <c r="E60" s="151">
        <f t="shared" si="3"/>
        <v>36.753235241978373</v>
      </c>
      <c r="F60" s="165"/>
    </row>
    <row r="61" spans="1:6" s="8" customFormat="1" ht="25.5" x14ac:dyDescent="0.2">
      <c r="A61" s="159" t="s">
        <v>38</v>
      </c>
      <c r="B61" s="147">
        <v>36664.33</v>
      </c>
      <c r="C61" s="147">
        <f>SUM(C62,C92,C100,C126,C146,C158,C164)</f>
        <v>40159.040000000001</v>
      </c>
      <c r="D61" s="147">
        <f>SUM(D62,D92,D100,D126,D146,D158,D164)</f>
        <v>23696.959999999999</v>
      </c>
      <c r="E61" s="147">
        <f t="shared" si="3"/>
        <v>59.00778504665449</v>
      </c>
      <c r="F61" s="165"/>
    </row>
    <row r="62" spans="1:6" s="8" customFormat="1" x14ac:dyDescent="0.2">
      <c r="A62" s="160" t="s">
        <v>41</v>
      </c>
      <c r="B62" s="149">
        <v>11614.48</v>
      </c>
      <c r="C62" s="149">
        <f>SUM(C63,C65,C67,C71,C76,C84,C88,C90)</f>
        <v>11614.48</v>
      </c>
      <c r="D62" s="149">
        <f>SUM(D63,D65,D67,D71,D76,D84,D88,D90)</f>
        <v>2479.58</v>
      </c>
      <c r="E62" s="149">
        <f>D62/C62*100</f>
        <v>21.349040163657779</v>
      </c>
      <c r="F62" s="165"/>
    </row>
    <row r="63" spans="1:6" s="24" customFormat="1" x14ac:dyDescent="0.2">
      <c r="A63" s="170" t="s">
        <v>44</v>
      </c>
      <c r="B63" s="150">
        <v>0</v>
      </c>
      <c r="C63" s="150">
        <v>0</v>
      </c>
      <c r="D63" s="150">
        <v>0</v>
      </c>
      <c r="E63" s="150" t="s">
        <v>256</v>
      </c>
      <c r="F63" s="171"/>
    </row>
    <row r="64" spans="1:6" s="8" customFormat="1" x14ac:dyDescent="0.2">
      <c r="A64" s="172" t="s">
        <v>45</v>
      </c>
      <c r="B64" s="151">
        <v>0</v>
      </c>
      <c r="C64" s="151">
        <v>0</v>
      </c>
      <c r="D64" s="150">
        <v>0</v>
      </c>
      <c r="E64" s="151" t="s">
        <v>256</v>
      </c>
      <c r="F64" s="165"/>
    </row>
    <row r="65" spans="1:8" s="24" customFormat="1" x14ac:dyDescent="0.2">
      <c r="A65" s="170" t="s">
        <v>69</v>
      </c>
      <c r="B65" s="150">
        <v>0</v>
      </c>
      <c r="C65" s="150">
        <v>0</v>
      </c>
      <c r="D65" s="150">
        <v>0</v>
      </c>
      <c r="E65" s="150" t="s">
        <v>256</v>
      </c>
      <c r="F65" s="171"/>
    </row>
    <row r="66" spans="1:8" s="8" customFormat="1" x14ac:dyDescent="0.2">
      <c r="A66" s="172" t="s">
        <v>57</v>
      </c>
      <c r="B66" s="151">
        <v>0</v>
      </c>
      <c r="C66" s="151">
        <v>0</v>
      </c>
      <c r="D66" s="151">
        <v>0</v>
      </c>
      <c r="E66" s="151" t="s">
        <v>256</v>
      </c>
      <c r="F66" s="165"/>
    </row>
    <row r="67" spans="1:8" s="24" customFormat="1" x14ac:dyDescent="0.2">
      <c r="A67" s="170" t="s">
        <v>70</v>
      </c>
      <c r="B67" s="150">
        <f>SUM(B68:B70)</f>
        <v>796.34</v>
      </c>
      <c r="C67" s="150">
        <f>SUM(C68:C70)</f>
        <v>796.34</v>
      </c>
      <c r="D67" s="150">
        <f>SUM(D68:D70)</f>
        <v>80</v>
      </c>
      <c r="E67" s="150">
        <f t="shared" ref="E67:E91" si="4">D67/C67*100</f>
        <v>10.045960268227139</v>
      </c>
      <c r="F67" s="171"/>
    </row>
    <row r="68" spans="1:8" s="8" customFormat="1" x14ac:dyDescent="0.2">
      <c r="A68" s="172" t="s">
        <v>11</v>
      </c>
      <c r="B68" s="151">
        <v>398.17</v>
      </c>
      <c r="C68" s="151">
        <v>398.17</v>
      </c>
      <c r="D68" s="151">
        <v>0</v>
      </c>
      <c r="E68" s="151">
        <f t="shared" si="4"/>
        <v>0</v>
      </c>
      <c r="F68" s="165"/>
    </row>
    <row r="69" spans="1:8" s="4" customFormat="1" ht="25.5" x14ac:dyDescent="0.2">
      <c r="A69" s="172" t="s">
        <v>71</v>
      </c>
      <c r="B69" s="151">
        <v>0</v>
      </c>
      <c r="C69" s="151">
        <v>0</v>
      </c>
      <c r="D69" s="151">
        <v>0</v>
      </c>
      <c r="E69" s="151" t="s">
        <v>256</v>
      </c>
      <c r="F69" s="30"/>
    </row>
    <row r="70" spans="1:8" s="4" customFormat="1" x14ac:dyDescent="0.2">
      <c r="A70" s="172" t="s">
        <v>13</v>
      </c>
      <c r="B70" s="151">
        <v>398.17</v>
      </c>
      <c r="C70" s="151">
        <v>398.17</v>
      </c>
      <c r="D70" s="151">
        <v>80</v>
      </c>
      <c r="E70" s="151">
        <f t="shared" si="4"/>
        <v>20.091920536454278</v>
      </c>
      <c r="F70" s="30"/>
    </row>
    <row r="71" spans="1:8" s="5" customFormat="1" x14ac:dyDescent="0.2">
      <c r="A71" s="170" t="s">
        <v>72</v>
      </c>
      <c r="B71" s="150">
        <f>SUM(B72:B75)</f>
        <v>1361.3400000000001</v>
      </c>
      <c r="C71" s="150">
        <f>SUM(C72:C75)</f>
        <v>1361.3400000000001</v>
      </c>
      <c r="D71" s="150">
        <f>SUM(D72:D75)</f>
        <v>0</v>
      </c>
      <c r="E71" s="150">
        <f t="shared" si="4"/>
        <v>0</v>
      </c>
      <c r="F71" s="164"/>
    </row>
    <row r="72" spans="1:8" s="4" customFormat="1" ht="25.5" x14ac:dyDescent="0.2">
      <c r="A72" s="172" t="s">
        <v>73</v>
      </c>
      <c r="B72" s="151">
        <v>398.17</v>
      </c>
      <c r="C72" s="151">
        <v>398.17</v>
      </c>
      <c r="D72" s="151">
        <v>0</v>
      </c>
      <c r="E72" s="151">
        <f t="shared" si="4"/>
        <v>0</v>
      </c>
      <c r="F72" s="30"/>
      <c r="H72" s="7"/>
    </row>
    <row r="73" spans="1:8" s="4" customFormat="1" x14ac:dyDescent="0.2">
      <c r="A73" s="172" t="s">
        <v>16</v>
      </c>
      <c r="B73" s="151">
        <v>265</v>
      </c>
      <c r="C73" s="151">
        <v>265</v>
      </c>
      <c r="D73" s="150">
        <v>0</v>
      </c>
      <c r="E73" s="151">
        <f t="shared" si="4"/>
        <v>0</v>
      </c>
      <c r="F73" s="30"/>
    </row>
    <row r="74" spans="1:8" x14ac:dyDescent="0.2">
      <c r="A74" s="172" t="s">
        <v>19</v>
      </c>
      <c r="B74" s="151">
        <v>398.17</v>
      </c>
      <c r="C74" s="151">
        <v>398.17</v>
      </c>
      <c r="D74" s="150">
        <v>0</v>
      </c>
      <c r="E74" s="151">
        <f t="shared" si="4"/>
        <v>0</v>
      </c>
      <c r="F74" s="157"/>
    </row>
    <row r="75" spans="1:8" x14ac:dyDescent="0.2">
      <c r="A75" s="172" t="s">
        <v>63</v>
      </c>
      <c r="B75" s="151">
        <v>300</v>
      </c>
      <c r="C75" s="151">
        <v>300</v>
      </c>
      <c r="D75" s="150">
        <v>0</v>
      </c>
      <c r="E75" s="151">
        <f t="shared" si="4"/>
        <v>0</v>
      </c>
      <c r="F75" s="157"/>
    </row>
    <row r="76" spans="1:8" s="6" customFormat="1" ht="12" customHeight="1" x14ac:dyDescent="0.2">
      <c r="A76" s="170" t="s">
        <v>74</v>
      </c>
      <c r="B76" s="150">
        <f>SUM(B78:B83)</f>
        <v>4877.12</v>
      </c>
      <c r="C76" s="150">
        <f>SUM(C77:C83)</f>
        <v>4977.12</v>
      </c>
      <c r="D76" s="150">
        <f>SUM(D77:D83)</f>
        <v>1095.3699999999999</v>
      </c>
      <c r="E76" s="150">
        <f t="shared" si="4"/>
        <v>22.008109107274887</v>
      </c>
      <c r="F76" s="163"/>
    </row>
    <row r="77" spans="1:8" s="5" customFormat="1" ht="11.25" customHeight="1" x14ac:dyDescent="0.2">
      <c r="A77" s="172" t="s">
        <v>21</v>
      </c>
      <c r="B77" s="151">
        <v>100</v>
      </c>
      <c r="C77" s="151">
        <v>100</v>
      </c>
      <c r="D77" s="150">
        <v>0</v>
      </c>
      <c r="E77" s="151">
        <f t="shared" si="4"/>
        <v>0</v>
      </c>
      <c r="F77" s="164"/>
    </row>
    <row r="78" spans="1:8" x14ac:dyDescent="0.2">
      <c r="A78" s="172" t="s">
        <v>22</v>
      </c>
      <c r="B78" s="151">
        <v>132.72</v>
      </c>
      <c r="C78" s="151">
        <v>132.72</v>
      </c>
      <c r="D78" s="151">
        <v>0</v>
      </c>
      <c r="E78" s="151">
        <f t="shared" si="4"/>
        <v>0</v>
      </c>
      <c r="F78" s="157"/>
    </row>
    <row r="79" spans="1:8" x14ac:dyDescent="0.2">
      <c r="A79" s="172" t="s">
        <v>259</v>
      </c>
      <c r="B79" s="151">
        <v>100</v>
      </c>
      <c r="C79" s="151">
        <v>100</v>
      </c>
      <c r="D79" s="151">
        <v>0</v>
      </c>
      <c r="E79" s="151">
        <f t="shared" si="4"/>
        <v>0</v>
      </c>
      <c r="F79" s="157"/>
    </row>
    <row r="80" spans="1:8" s="4" customFormat="1" x14ac:dyDescent="0.2">
      <c r="A80" s="172" t="s">
        <v>4</v>
      </c>
      <c r="B80" s="151">
        <v>1990.84</v>
      </c>
      <c r="C80" s="151">
        <v>1990.84</v>
      </c>
      <c r="D80" s="151">
        <v>0</v>
      </c>
      <c r="E80" s="151">
        <f t="shared" si="4"/>
        <v>0</v>
      </c>
      <c r="F80" s="30"/>
    </row>
    <row r="81" spans="1:6" s="4" customFormat="1" x14ac:dyDescent="0.2">
      <c r="A81" s="172" t="s">
        <v>25</v>
      </c>
      <c r="B81" s="151">
        <v>1990.84</v>
      </c>
      <c r="C81" s="151">
        <v>1990.84</v>
      </c>
      <c r="D81" s="151">
        <v>1095.3699999999999</v>
      </c>
      <c r="E81" s="151">
        <f t="shared" si="4"/>
        <v>55.020493861887445</v>
      </c>
      <c r="F81" s="30"/>
    </row>
    <row r="82" spans="1:6" s="4" customFormat="1" x14ac:dyDescent="0.2">
      <c r="A82" s="172" t="s">
        <v>26</v>
      </c>
      <c r="B82" s="151">
        <v>530</v>
      </c>
      <c r="C82" s="151">
        <v>530</v>
      </c>
      <c r="D82" s="151">
        <v>0</v>
      </c>
      <c r="E82" s="151">
        <f t="shared" si="4"/>
        <v>0</v>
      </c>
      <c r="F82" s="30"/>
    </row>
    <row r="83" spans="1:6" s="4" customFormat="1" x14ac:dyDescent="0.2">
      <c r="A83" s="172" t="s">
        <v>27</v>
      </c>
      <c r="B83" s="151">
        <v>132.72</v>
      </c>
      <c r="C83" s="151">
        <v>132.72</v>
      </c>
      <c r="D83" s="151">
        <v>0</v>
      </c>
      <c r="E83" s="151">
        <f t="shared" si="4"/>
        <v>0</v>
      </c>
      <c r="F83" s="30"/>
    </row>
    <row r="84" spans="1:6" s="4" customFormat="1" x14ac:dyDescent="0.2">
      <c r="A84" s="43" t="s">
        <v>35</v>
      </c>
      <c r="B84" s="150">
        <f>SUM(B85:B87)</f>
        <v>3418.0699999999997</v>
      </c>
      <c r="C84" s="150">
        <f>SUM(C85:C87)</f>
        <v>3418.0699999999997</v>
      </c>
      <c r="D84" s="150">
        <f>SUM(D85:D87)</f>
        <v>1304.21</v>
      </c>
      <c r="E84" s="150">
        <f t="shared" si="4"/>
        <v>38.15632798626126</v>
      </c>
      <c r="F84" s="30"/>
    </row>
    <row r="85" spans="1:6" s="4" customFormat="1" x14ac:dyDescent="0.2">
      <c r="A85" s="42" t="s">
        <v>29</v>
      </c>
      <c r="B85" s="151">
        <v>100</v>
      </c>
      <c r="C85" s="151">
        <v>100</v>
      </c>
      <c r="D85" s="151">
        <v>0</v>
      </c>
      <c r="E85" s="151">
        <f t="shared" si="4"/>
        <v>0</v>
      </c>
      <c r="F85" s="30"/>
    </row>
    <row r="86" spans="1:6" s="4" customFormat="1" x14ac:dyDescent="0.2">
      <c r="A86" s="42" t="s">
        <v>30</v>
      </c>
      <c r="B86" s="151">
        <v>1327.23</v>
      </c>
      <c r="C86" s="151">
        <v>1327.23</v>
      </c>
      <c r="D86" s="151">
        <v>0</v>
      </c>
      <c r="E86" s="151">
        <f t="shared" si="4"/>
        <v>0</v>
      </c>
      <c r="F86" s="30"/>
    </row>
    <row r="87" spans="1:6" s="4" customFormat="1" x14ac:dyDescent="0.2">
      <c r="A87" s="42" t="s">
        <v>32</v>
      </c>
      <c r="B87" s="151">
        <v>1990.84</v>
      </c>
      <c r="C87" s="151">
        <v>1990.84</v>
      </c>
      <c r="D87" s="151">
        <v>1304.21</v>
      </c>
      <c r="E87" s="151">
        <f t="shared" si="4"/>
        <v>65.510538265254866</v>
      </c>
      <c r="F87" s="30"/>
    </row>
    <row r="88" spans="1:6" s="5" customFormat="1" x14ac:dyDescent="0.2">
      <c r="A88" s="43" t="s">
        <v>42</v>
      </c>
      <c r="B88" s="150">
        <v>663.61</v>
      </c>
      <c r="C88" s="150">
        <v>663.61</v>
      </c>
      <c r="D88" s="150">
        <v>0</v>
      </c>
      <c r="E88" s="150">
        <f t="shared" si="4"/>
        <v>0</v>
      </c>
      <c r="F88" s="164"/>
    </row>
    <row r="89" spans="1:6" s="8" customFormat="1" x14ac:dyDescent="0.2">
      <c r="A89" s="42" t="s">
        <v>33</v>
      </c>
      <c r="B89" s="151">
        <v>663.61</v>
      </c>
      <c r="C89" s="151">
        <v>663.61</v>
      </c>
      <c r="D89" s="151">
        <v>0</v>
      </c>
      <c r="E89" s="151">
        <f t="shared" si="4"/>
        <v>0</v>
      </c>
      <c r="F89" s="165"/>
    </row>
    <row r="90" spans="1:6" s="24" customFormat="1" ht="25.5" x14ac:dyDescent="0.2">
      <c r="A90" s="43" t="s">
        <v>75</v>
      </c>
      <c r="B90" s="150">
        <v>398</v>
      </c>
      <c r="C90" s="150">
        <v>398</v>
      </c>
      <c r="D90" s="150">
        <v>0</v>
      </c>
      <c r="E90" s="150">
        <f t="shared" si="4"/>
        <v>0</v>
      </c>
      <c r="F90" s="171"/>
    </row>
    <row r="91" spans="1:6" s="8" customFormat="1" x14ac:dyDescent="0.2">
      <c r="A91" s="42" t="s">
        <v>51</v>
      </c>
      <c r="B91" s="151">
        <v>398</v>
      </c>
      <c r="C91" s="151">
        <v>398</v>
      </c>
      <c r="D91" s="151">
        <v>0</v>
      </c>
      <c r="E91" s="151">
        <f t="shared" si="4"/>
        <v>0</v>
      </c>
      <c r="F91" s="165"/>
    </row>
    <row r="92" spans="1:6" s="8" customFormat="1" ht="25.5" x14ac:dyDescent="0.2">
      <c r="A92" s="160" t="s">
        <v>43</v>
      </c>
      <c r="B92" s="149">
        <v>250</v>
      </c>
      <c r="C92" s="149">
        <f>SUM(C93,C95,C97)</f>
        <v>250</v>
      </c>
      <c r="D92" s="149">
        <f>SUM(D93,D95,D97)</f>
        <v>0</v>
      </c>
      <c r="E92" s="149">
        <f>D92/C92*100</f>
        <v>0</v>
      </c>
      <c r="F92" s="165"/>
    </row>
    <row r="93" spans="1:6" s="8" customFormat="1" x14ac:dyDescent="0.2">
      <c r="A93" s="170" t="s">
        <v>70</v>
      </c>
      <c r="B93" s="150">
        <v>100</v>
      </c>
      <c r="C93" s="150">
        <v>100</v>
      </c>
      <c r="D93" s="151">
        <v>0</v>
      </c>
      <c r="E93" s="150">
        <f>D93/C93*100</f>
        <v>0</v>
      </c>
      <c r="F93" s="165"/>
    </row>
    <row r="94" spans="1:6" s="8" customFormat="1" x14ac:dyDescent="0.2">
      <c r="A94" s="172" t="s">
        <v>11</v>
      </c>
      <c r="B94" s="151">
        <v>100</v>
      </c>
      <c r="C94" s="151">
        <v>100</v>
      </c>
      <c r="D94" s="151">
        <v>0</v>
      </c>
      <c r="E94" s="151">
        <f t="shared" ref="E94:E100" si="5">D94/C94*100</f>
        <v>0</v>
      </c>
      <c r="F94" s="165"/>
    </row>
    <row r="95" spans="1:6" s="24" customFormat="1" x14ac:dyDescent="0.2">
      <c r="A95" s="170" t="s">
        <v>72</v>
      </c>
      <c r="B95" s="150">
        <v>50</v>
      </c>
      <c r="C95" s="150">
        <v>50</v>
      </c>
      <c r="D95" s="150">
        <v>0</v>
      </c>
      <c r="E95" s="150">
        <f t="shared" si="5"/>
        <v>0</v>
      </c>
      <c r="F95" s="171"/>
    </row>
    <row r="96" spans="1:6" s="8" customFormat="1" ht="25.5" x14ac:dyDescent="0.2">
      <c r="A96" s="172" t="s">
        <v>73</v>
      </c>
      <c r="B96" s="151">
        <v>50</v>
      </c>
      <c r="C96" s="151">
        <v>50</v>
      </c>
      <c r="D96" s="151">
        <v>0</v>
      </c>
      <c r="E96" s="151">
        <f t="shared" si="5"/>
        <v>0</v>
      </c>
      <c r="F96" s="165"/>
    </row>
    <row r="97" spans="1:6" s="8" customFormat="1" x14ac:dyDescent="0.2">
      <c r="A97" s="43" t="s">
        <v>35</v>
      </c>
      <c r="B97" s="150">
        <v>100</v>
      </c>
      <c r="C97" s="150">
        <f>SUM(C98:C99)</f>
        <v>100</v>
      </c>
      <c r="D97" s="150">
        <f>SUM(D98:D99)</f>
        <v>0</v>
      </c>
      <c r="E97" s="150">
        <f t="shared" si="5"/>
        <v>0</v>
      </c>
      <c r="F97" s="165"/>
    </row>
    <row r="98" spans="1:6" x14ac:dyDescent="0.2">
      <c r="A98" s="42" t="s">
        <v>30</v>
      </c>
      <c r="B98" s="151">
        <v>50</v>
      </c>
      <c r="C98" s="151">
        <v>50</v>
      </c>
      <c r="D98" s="151">
        <v>0</v>
      </c>
      <c r="E98" s="151">
        <f t="shared" si="5"/>
        <v>0</v>
      </c>
      <c r="F98" s="157"/>
    </row>
    <row r="99" spans="1:6" x14ac:dyDescent="0.2">
      <c r="A99" s="42" t="s">
        <v>32</v>
      </c>
      <c r="B99" s="151">
        <v>50</v>
      </c>
      <c r="C99" s="151">
        <v>50</v>
      </c>
      <c r="D99" s="151">
        <v>0</v>
      </c>
      <c r="E99" s="151">
        <f t="shared" si="5"/>
        <v>0</v>
      </c>
      <c r="F99" s="157"/>
    </row>
    <row r="100" spans="1:6" x14ac:dyDescent="0.2">
      <c r="A100" s="160" t="s">
        <v>46</v>
      </c>
      <c r="B100" s="149">
        <v>5347.13</v>
      </c>
      <c r="C100" s="149">
        <f>SUM(C101,C103,C106,C111,C116,C120,C122,C124)</f>
        <v>5574.56</v>
      </c>
      <c r="D100" s="149">
        <f>SUM(D101,D103,D106,D111,D116,D120,D122,D124)</f>
        <v>2049.9299999999998</v>
      </c>
      <c r="E100" s="149">
        <f t="shared" si="5"/>
        <v>36.772947102551583</v>
      </c>
      <c r="F100" s="157"/>
    </row>
    <row r="101" spans="1:6" s="6" customFormat="1" x14ac:dyDescent="0.2">
      <c r="A101" s="170" t="s">
        <v>39</v>
      </c>
      <c r="B101" s="150">
        <v>50</v>
      </c>
      <c r="C101" s="150">
        <v>100</v>
      </c>
      <c r="D101" s="150">
        <v>0</v>
      </c>
      <c r="E101" s="150">
        <f>D101/C101*100</f>
        <v>0</v>
      </c>
      <c r="F101" s="163"/>
    </row>
    <row r="102" spans="1:6" x14ac:dyDescent="0.2">
      <c r="A102" s="172" t="s">
        <v>260</v>
      </c>
      <c r="B102" s="151">
        <v>50</v>
      </c>
      <c r="C102" s="151">
        <v>100</v>
      </c>
      <c r="D102" s="151">
        <v>0</v>
      </c>
      <c r="E102" s="151">
        <f>D102/C102*100</f>
        <v>0</v>
      </c>
      <c r="F102" s="157"/>
    </row>
    <row r="103" spans="1:6" s="5" customFormat="1" x14ac:dyDescent="0.2">
      <c r="A103" s="170" t="s">
        <v>70</v>
      </c>
      <c r="B103" s="150">
        <f>SUM(B104:B105)</f>
        <v>398.16999999999996</v>
      </c>
      <c r="C103" s="150">
        <f>SUM(C104:C105)</f>
        <v>465.45</v>
      </c>
      <c r="D103" s="150">
        <f>SUM(D104:D105)</f>
        <v>26.54</v>
      </c>
      <c r="E103" s="150">
        <f>D103/C103*100</f>
        <v>5.7020088086797722</v>
      </c>
      <c r="F103" s="164"/>
    </row>
    <row r="104" spans="1:6" s="4" customFormat="1" x14ac:dyDescent="0.2">
      <c r="A104" s="172" t="s">
        <v>11</v>
      </c>
      <c r="B104" s="151">
        <v>265.45</v>
      </c>
      <c r="C104" s="151">
        <v>265.45</v>
      </c>
      <c r="D104" s="151">
        <v>26.54</v>
      </c>
      <c r="E104" s="151">
        <f>D104/C104*100</f>
        <v>9.9981164061028451</v>
      </c>
      <c r="F104" s="30"/>
    </row>
    <row r="105" spans="1:6" s="4" customFormat="1" x14ac:dyDescent="0.2">
      <c r="A105" s="172" t="s">
        <v>13</v>
      </c>
      <c r="B105" s="151">
        <v>132.72</v>
      </c>
      <c r="C105" s="151">
        <v>200</v>
      </c>
      <c r="D105" s="151">
        <v>0</v>
      </c>
      <c r="E105" s="151">
        <f>D105/C105*100</f>
        <v>0</v>
      </c>
      <c r="F105" s="30"/>
    </row>
    <row r="106" spans="1:6" s="6" customFormat="1" x14ac:dyDescent="0.2">
      <c r="A106" s="170" t="s">
        <v>1</v>
      </c>
      <c r="B106" s="150">
        <f>SUM(B107:B110)</f>
        <v>1096.3400000000001</v>
      </c>
      <c r="C106" s="150">
        <f>SUM(C107:C110)</f>
        <v>896.34</v>
      </c>
      <c r="D106" s="150">
        <f>SUM(D107:D110)</f>
        <v>0</v>
      </c>
      <c r="E106" s="150">
        <f t="shared" ref="E106:E125" si="6">D106/C106*100</f>
        <v>0</v>
      </c>
      <c r="F106" s="163"/>
    </row>
    <row r="107" spans="1:6" ht="25.5" x14ac:dyDescent="0.2">
      <c r="A107" s="172" t="s">
        <v>73</v>
      </c>
      <c r="B107" s="151">
        <v>200</v>
      </c>
      <c r="C107" s="151">
        <v>0</v>
      </c>
      <c r="D107" s="151">
        <v>0</v>
      </c>
      <c r="E107" s="151" t="s">
        <v>256</v>
      </c>
      <c r="F107" s="157"/>
    </row>
    <row r="108" spans="1:6" x14ac:dyDescent="0.2">
      <c r="A108" s="172" t="s">
        <v>2</v>
      </c>
      <c r="B108" s="151">
        <v>200</v>
      </c>
      <c r="C108" s="151">
        <v>200</v>
      </c>
      <c r="D108" s="151">
        <v>0</v>
      </c>
      <c r="E108" s="151">
        <f t="shared" si="6"/>
        <v>0</v>
      </c>
      <c r="F108" s="157"/>
    </row>
    <row r="109" spans="1:6" x14ac:dyDescent="0.2">
      <c r="A109" s="172" t="s">
        <v>19</v>
      </c>
      <c r="B109" s="151">
        <v>298.17</v>
      </c>
      <c r="C109" s="151">
        <v>298.17</v>
      </c>
      <c r="D109" s="151">
        <v>0</v>
      </c>
      <c r="E109" s="151">
        <f t="shared" si="6"/>
        <v>0</v>
      </c>
      <c r="F109" s="157"/>
    </row>
    <row r="110" spans="1:6" x14ac:dyDescent="0.2">
      <c r="A110" s="172" t="s">
        <v>63</v>
      </c>
      <c r="B110" s="151">
        <v>398.17</v>
      </c>
      <c r="C110" s="151">
        <v>398.17</v>
      </c>
      <c r="D110" s="151">
        <v>0</v>
      </c>
      <c r="E110" s="151">
        <f t="shared" si="6"/>
        <v>0</v>
      </c>
      <c r="F110" s="157"/>
    </row>
    <row r="111" spans="1:6" s="6" customFormat="1" x14ac:dyDescent="0.2">
      <c r="A111" s="170" t="s">
        <v>74</v>
      </c>
      <c r="B111" s="150">
        <f>SUM(B112:B115)</f>
        <v>1623.56</v>
      </c>
      <c r="C111" s="150">
        <f>SUM(C112:C115)</f>
        <v>1623.56</v>
      </c>
      <c r="D111" s="150">
        <f>SUM(D112:D115)</f>
        <v>769.61</v>
      </c>
      <c r="E111" s="150">
        <f t="shared" si="6"/>
        <v>47.402621399886669</v>
      </c>
      <c r="F111" s="163"/>
    </row>
    <row r="112" spans="1:6" x14ac:dyDescent="0.2">
      <c r="A112" s="172" t="s">
        <v>22</v>
      </c>
      <c r="B112" s="151">
        <v>132.72</v>
      </c>
      <c r="C112" s="151">
        <v>132.72</v>
      </c>
      <c r="D112" s="151">
        <v>0</v>
      </c>
      <c r="E112" s="151">
        <f t="shared" si="6"/>
        <v>0</v>
      </c>
      <c r="F112" s="157"/>
    </row>
    <row r="113" spans="1:6" x14ac:dyDescent="0.2">
      <c r="A113" s="172" t="s">
        <v>4</v>
      </c>
      <c r="B113" s="151">
        <v>500</v>
      </c>
      <c r="C113" s="151">
        <v>500</v>
      </c>
      <c r="D113" s="151">
        <v>0</v>
      </c>
      <c r="E113" s="151">
        <f t="shared" si="6"/>
        <v>0</v>
      </c>
      <c r="F113" s="157"/>
    </row>
    <row r="114" spans="1:6" x14ac:dyDescent="0.2">
      <c r="A114" s="172" t="s">
        <v>76</v>
      </c>
      <c r="B114" s="151">
        <v>0</v>
      </c>
      <c r="C114" s="151">
        <v>0</v>
      </c>
      <c r="D114" s="151">
        <v>0</v>
      </c>
      <c r="E114" s="151" t="s">
        <v>256</v>
      </c>
      <c r="F114" s="157"/>
    </row>
    <row r="115" spans="1:6" x14ac:dyDescent="0.2">
      <c r="A115" s="172" t="s">
        <v>25</v>
      </c>
      <c r="B115" s="151">
        <v>990.84</v>
      </c>
      <c r="C115" s="151">
        <v>990.84</v>
      </c>
      <c r="D115" s="151">
        <v>769.61</v>
      </c>
      <c r="E115" s="151">
        <f t="shared" si="6"/>
        <v>77.672479916030852</v>
      </c>
      <c r="F115" s="157"/>
    </row>
    <row r="116" spans="1:6" s="6" customFormat="1" x14ac:dyDescent="0.2">
      <c r="A116" s="43" t="s">
        <v>35</v>
      </c>
      <c r="B116" s="150">
        <f>SUM(B117:B119)</f>
        <v>1713.6100000000001</v>
      </c>
      <c r="C116" s="150">
        <f>SUM(C117:C119)</f>
        <v>1655.73</v>
      </c>
      <c r="D116" s="150">
        <f>SUM(D117:D119)</f>
        <v>1253.78</v>
      </c>
      <c r="E116" s="150">
        <f t="shared" si="6"/>
        <v>75.723698912262265</v>
      </c>
      <c r="F116" s="163"/>
    </row>
    <row r="117" spans="1:6" x14ac:dyDescent="0.2">
      <c r="A117" s="42" t="s">
        <v>30</v>
      </c>
      <c r="B117" s="151">
        <v>663.61</v>
      </c>
      <c r="C117" s="151">
        <v>571.86</v>
      </c>
      <c r="D117" s="151">
        <v>473.6</v>
      </c>
      <c r="E117" s="151">
        <f t="shared" si="6"/>
        <v>82.817472808029933</v>
      </c>
      <c r="F117" s="157"/>
    </row>
    <row r="118" spans="1:6" x14ac:dyDescent="0.2">
      <c r="A118" s="42" t="s">
        <v>48</v>
      </c>
      <c r="B118" s="151">
        <v>50</v>
      </c>
      <c r="C118" s="151">
        <v>83.87</v>
      </c>
      <c r="D118" s="151">
        <v>0</v>
      </c>
      <c r="E118" s="151">
        <f t="shared" si="6"/>
        <v>0</v>
      </c>
      <c r="F118" s="157"/>
    </row>
    <row r="119" spans="1:6" s="4" customFormat="1" x14ac:dyDescent="0.2">
      <c r="A119" s="42" t="s">
        <v>32</v>
      </c>
      <c r="B119" s="151">
        <v>1000</v>
      </c>
      <c r="C119" s="151">
        <v>1000</v>
      </c>
      <c r="D119" s="151">
        <v>780.18</v>
      </c>
      <c r="E119" s="151">
        <f t="shared" si="6"/>
        <v>78.018000000000001</v>
      </c>
      <c r="F119" s="30"/>
    </row>
    <row r="120" spans="1:6" s="6" customFormat="1" x14ac:dyDescent="0.2">
      <c r="A120" s="43" t="s">
        <v>42</v>
      </c>
      <c r="B120" s="150">
        <v>265.45</v>
      </c>
      <c r="C120" s="150">
        <f>C121</f>
        <v>0</v>
      </c>
      <c r="D120" s="150">
        <f>D121</f>
        <v>0</v>
      </c>
      <c r="E120" s="150" t="s">
        <v>256</v>
      </c>
      <c r="F120" s="163"/>
    </row>
    <row r="121" spans="1:6" s="4" customFormat="1" x14ac:dyDescent="0.2">
      <c r="A121" s="42" t="s">
        <v>33</v>
      </c>
      <c r="B121" s="151">
        <v>265.45</v>
      </c>
      <c r="C121" s="151">
        <v>0</v>
      </c>
      <c r="D121" s="151">
        <v>0</v>
      </c>
      <c r="E121" s="151" t="s">
        <v>256</v>
      </c>
      <c r="F121" s="30"/>
    </row>
    <row r="122" spans="1:6" s="5" customFormat="1" ht="25.5" x14ac:dyDescent="0.2">
      <c r="A122" s="43" t="s">
        <v>75</v>
      </c>
      <c r="B122" s="150">
        <v>200</v>
      </c>
      <c r="C122" s="150">
        <f>C123</f>
        <v>833.1</v>
      </c>
      <c r="D122" s="150">
        <f>D123</f>
        <v>0</v>
      </c>
      <c r="E122" s="150">
        <f>D122/C122*100</f>
        <v>0</v>
      </c>
      <c r="F122" s="164"/>
    </row>
    <row r="123" spans="1:6" s="4" customFormat="1" x14ac:dyDescent="0.2">
      <c r="A123" s="42" t="s">
        <v>51</v>
      </c>
      <c r="B123" s="151">
        <v>200</v>
      </c>
      <c r="C123" s="151">
        <v>833.1</v>
      </c>
      <c r="D123" s="151">
        <v>0</v>
      </c>
      <c r="E123" s="151">
        <f t="shared" si="6"/>
        <v>0</v>
      </c>
      <c r="F123" s="30"/>
    </row>
    <row r="124" spans="1:6" s="5" customFormat="1" ht="25.5" x14ac:dyDescent="0.2">
      <c r="A124" s="43" t="s">
        <v>101</v>
      </c>
      <c r="B124" s="150">
        <v>0</v>
      </c>
      <c r="C124" s="150">
        <v>0.38</v>
      </c>
      <c r="D124" s="150">
        <v>0</v>
      </c>
      <c r="E124" s="150">
        <f t="shared" si="6"/>
        <v>0</v>
      </c>
      <c r="F124" s="164"/>
    </row>
    <row r="125" spans="1:6" s="5" customFormat="1" x14ac:dyDescent="0.2">
      <c r="A125" s="42" t="s">
        <v>261</v>
      </c>
      <c r="B125" s="151">
        <v>0</v>
      </c>
      <c r="C125" s="151">
        <v>0.38</v>
      </c>
      <c r="D125" s="151">
        <v>0</v>
      </c>
      <c r="E125" s="151">
        <f t="shared" si="6"/>
        <v>0</v>
      </c>
      <c r="F125" s="164"/>
    </row>
    <row r="126" spans="1:6" x14ac:dyDescent="0.2">
      <c r="A126" s="160" t="s">
        <v>47</v>
      </c>
      <c r="B126" s="149">
        <v>18470</v>
      </c>
      <c r="C126" s="149">
        <f>SUM(C127,C129,C131,C133,C136,C138,C141,C144)</f>
        <v>18470</v>
      </c>
      <c r="D126" s="149">
        <f>SUM(D127,D129,D131,D133,D136,D138,D141,D144)</f>
        <v>17417.449999999997</v>
      </c>
      <c r="E126" s="149">
        <f>D126/C126*100</f>
        <v>94.301299404439618</v>
      </c>
      <c r="F126" s="157"/>
    </row>
    <row r="127" spans="1:6" s="1" customFormat="1" x14ac:dyDescent="0.2">
      <c r="A127" s="43" t="s">
        <v>39</v>
      </c>
      <c r="B127" s="150">
        <v>13670</v>
      </c>
      <c r="C127" s="150">
        <v>13670</v>
      </c>
      <c r="D127" s="150">
        <v>13651.96</v>
      </c>
      <c r="E127" s="150">
        <f>D127/C127*100</f>
        <v>99.868032187271396</v>
      </c>
      <c r="F127" s="30"/>
    </row>
    <row r="128" spans="1:6" s="1" customFormat="1" x14ac:dyDescent="0.2">
      <c r="A128" s="42" t="s">
        <v>77</v>
      </c>
      <c r="B128" s="151">
        <v>13670</v>
      </c>
      <c r="C128" s="151">
        <v>13670</v>
      </c>
      <c r="D128" s="151">
        <v>13651.96</v>
      </c>
      <c r="E128" s="151">
        <f>D128/C128*100</f>
        <v>99.868032187271396</v>
      </c>
      <c r="F128" s="30"/>
    </row>
    <row r="129" spans="1:6" s="2" customFormat="1" x14ac:dyDescent="0.2">
      <c r="A129" s="43" t="s">
        <v>44</v>
      </c>
      <c r="B129" s="150">
        <v>0</v>
      </c>
      <c r="C129" s="150">
        <v>0</v>
      </c>
      <c r="D129" s="150">
        <v>0</v>
      </c>
      <c r="E129" s="151" t="s">
        <v>256</v>
      </c>
      <c r="F129" s="164"/>
    </row>
    <row r="130" spans="1:6" s="1" customFormat="1" x14ac:dyDescent="0.2">
      <c r="A130" s="42" t="s">
        <v>45</v>
      </c>
      <c r="B130" s="151">
        <v>0</v>
      </c>
      <c r="C130" s="151">
        <v>0</v>
      </c>
      <c r="D130" s="151">
        <v>0</v>
      </c>
      <c r="E130" s="151" t="s">
        <v>256</v>
      </c>
      <c r="F130" s="30"/>
    </row>
    <row r="131" spans="1:6" s="25" customFormat="1" x14ac:dyDescent="0.2">
      <c r="A131" s="170" t="s">
        <v>70</v>
      </c>
      <c r="B131" s="150">
        <v>50</v>
      </c>
      <c r="C131" s="150">
        <v>50</v>
      </c>
      <c r="D131" s="150">
        <v>0</v>
      </c>
      <c r="E131" s="173">
        <f t="shared" ref="E131:E145" si="7">D131/C131*100</f>
        <v>0</v>
      </c>
      <c r="F131" s="174"/>
    </row>
    <row r="132" spans="1:6" s="1" customFormat="1" x14ac:dyDescent="0.2">
      <c r="A132" s="172" t="s">
        <v>11</v>
      </c>
      <c r="B132" s="151">
        <v>50</v>
      </c>
      <c r="C132" s="151">
        <v>50</v>
      </c>
      <c r="D132" s="151">
        <v>0</v>
      </c>
      <c r="E132" s="173">
        <f t="shared" si="7"/>
        <v>0</v>
      </c>
      <c r="F132" s="30"/>
    </row>
    <row r="133" spans="1:6" s="2" customFormat="1" x14ac:dyDescent="0.2">
      <c r="A133" s="170" t="s">
        <v>1</v>
      </c>
      <c r="B133" s="150">
        <v>100</v>
      </c>
      <c r="C133" s="150">
        <f>SUM(C134:C135)</f>
        <v>100</v>
      </c>
      <c r="D133" s="150">
        <f>SUM(D134:D135)</f>
        <v>0</v>
      </c>
      <c r="E133" s="173">
        <f t="shared" si="7"/>
        <v>0</v>
      </c>
      <c r="F133" s="164"/>
    </row>
    <row r="134" spans="1:6" s="1" customFormat="1" x14ac:dyDescent="0.2">
      <c r="A134" s="172" t="s">
        <v>2</v>
      </c>
      <c r="B134" s="151">
        <v>50</v>
      </c>
      <c r="C134" s="151">
        <v>50</v>
      </c>
      <c r="D134" s="151">
        <v>0</v>
      </c>
      <c r="E134" s="173">
        <f t="shared" si="7"/>
        <v>0</v>
      </c>
      <c r="F134" s="30"/>
    </row>
    <row r="135" spans="1:6" s="1" customFormat="1" x14ac:dyDescent="0.2">
      <c r="A135" s="172" t="s">
        <v>19</v>
      </c>
      <c r="B135" s="151">
        <v>50</v>
      </c>
      <c r="C135" s="151">
        <v>50</v>
      </c>
      <c r="D135" s="151">
        <v>0</v>
      </c>
      <c r="E135" s="173">
        <f t="shared" si="7"/>
        <v>0</v>
      </c>
      <c r="F135" s="30"/>
    </row>
    <row r="136" spans="1:6" s="1" customFormat="1" x14ac:dyDescent="0.2">
      <c r="A136" s="170" t="s">
        <v>74</v>
      </c>
      <c r="B136" s="151">
        <v>0</v>
      </c>
      <c r="C136" s="151">
        <v>0</v>
      </c>
      <c r="D136" s="151">
        <v>0</v>
      </c>
      <c r="E136" s="151" t="s">
        <v>256</v>
      </c>
      <c r="F136" s="30"/>
    </row>
    <row r="137" spans="1:6" s="1" customFormat="1" x14ac:dyDescent="0.2">
      <c r="A137" s="172" t="s">
        <v>76</v>
      </c>
      <c r="B137" s="151">
        <v>0</v>
      </c>
      <c r="C137" s="151">
        <v>0</v>
      </c>
      <c r="D137" s="151">
        <v>0</v>
      </c>
      <c r="E137" s="151" t="s">
        <v>256</v>
      </c>
      <c r="F137" s="30"/>
    </row>
    <row r="138" spans="1:6" s="2" customFormat="1" x14ac:dyDescent="0.2">
      <c r="A138" s="43" t="s">
        <v>35</v>
      </c>
      <c r="B138" s="150">
        <v>4050</v>
      </c>
      <c r="C138" s="150">
        <f>SUM(C139:C140)</f>
        <v>4050</v>
      </c>
      <c r="D138" s="150">
        <f>SUM(D139:D140)</f>
        <v>3765.49</v>
      </c>
      <c r="E138" s="150">
        <f t="shared" si="7"/>
        <v>92.975061728395062</v>
      </c>
      <c r="F138" s="164"/>
    </row>
    <row r="139" spans="1:6" s="1" customFormat="1" x14ac:dyDescent="0.2">
      <c r="A139" s="42" t="s">
        <v>48</v>
      </c>
      <c r="B139" s="151">
        <v>4000</v>
      </c>
      <c r="C139" s="151">
        <v>4000</v>
      </c>
      <c r="D139" s="151">
        <v>3765.49</v>
      </c>
      <c r="E139" s="151">
        <f t="shared" si="7"/>
        <v>94.137249999999995</v>
      </c>
      <c r="F139" s="30"/>
    </row>
    <row r="140" spans="1:6" s="1" customFormat="1" x14ac:dyDescent="0.2">
      <c r="A140" s="42" t="s">
        <v>32</v>
      </c>
      <c r="B140" s="151">
        <v>50</v>
      </c>
      <c r="C140" s="151">
        <v>50</v>
      </c>
      <c r="D140" s="151">
        <v>0</v>
      </c>
      <c r="E140" s="151">
        <f t="shared" si="7"/>
        <v>0</v>
      </c>
      <c r="F140" s="30"/>
    </row>
    <row r="141" spans="1:6" s="2" customFormat="1" x14ac:dyDescent="0.2">
      <c r="A141" s="43" t="s">
        <v>49</v>
      </c>
      <c r="B141" s="150">
        <v>100</v>
      </c>
      <c r="C141" s="150">
        <v>100</v>
      </c>
      <c r="D141" s="150">
        <v>0</v>
      </c>
      <c r="E141" s="150">
        <f t="shared" si="7"/>
        <v>0</v>
      </c>
      <c r="F141" s="164"/>
    </row>
    <row r="142" spans="1:6" s="1" customFormat="1" x14ac:dyDescent="0.2">
      <c r="A142" s="42" t="s">
        <v>33</v>
      </c>
      <c r="B142" s="151">
        <v>50</v>
      </c>
      <c r="C142" s="151">
        <v>50</v>
      </c>
      <c r="D142" s="151">
        <v>0</v>
      </c>
      <c r="E142" s="151">
        <f t="shared" si="7"/>
        <v>0</v>
      </c>
      <c r="F142" s="30"/>
    </row>
    <row r="143" spans="1:6" s="13" customFormat="1" ht="25.5" x14ac:dyDescent="0.2">
      <c r="A143" s="42" t="s">
        <v>78</v>
      </c>
      <c r="B143" s="151">
        <v>50</v>
      </c>
      <c r="C143" s="151">
        <v>50</v>
      </c>
      <c r="D143" s="151">
        <v>0</v>
      </c>
      <c r="E143" s="151">
        <f t="shared" si="7"/>
        <v>0</v>
      </c>
      <c r="F143" s="175"/>
    </row>
    <row r="144" spans="1:6" x14ac:dyDescent="0.2">
      <c r="A144" s="43" t="s">
        <v>50</v>
      </c>
      <c r="B144" s="150">
        <v>500</v>
      </c>
      <c r="C144" s="150">
        <v>500</v>
      </c>
      <c r="D144" s="151">
        <v>0</v>
      </c>
      <c r="E144" s="151">
        <f t="shared" si="7"/>
        <v>0</v>
      </c>
      <c r="F144" s="157"/>
    </row>
    <row r="145" spans="1:6" x14ac:dyDescent="0.2">
      <c r="A145" s="42" t="s">
        <v>51</v>
      </c>
      <c r="B145" s="151">
        <v>500</v>
      </c>
      <c r="C145" s="151">
        <v>500</v>
      </c>
      <c r="D145" s="151">
        <v>0</v>
      </c>
      <c r="E145" s="151">
        <f t="shared" si="7"/>
        <v>0</v>
      </c>
      <c r="F145" s="157"/>
    </row>
    <row r="146" spans="1:6" s="1" customFormat="1" x14ac:dyDescent="0.2">
      <c r="A146" s="160" t="s">
        <v>79</v>
      </c>
      <c r="B146" s="149">
        <v>750</v>
      </c>
      <c r="C146" s="149">
        <f>SUM(C147,C149,C151,C154,C156)</f>
        <v>750</v>
      </c>
      <c r="D146" s="149">
        <f>SUM(D147,D149,D151,D154,D156)</f>
        <v>0</v>
      </c>
      <c r="E146" s="149">
        <f>D146/C146*100</f>
        <v>0</v>
      </c>
      <c r="F146" s="30"/>
    </row>
    <row r="147" spans="1:6" s="2" customFormat="1" x14ac:dyDescent="0.2">
      <c r="A147" s="170" t="s">
        <v>70</v>
      </c>
      <c r="B147" s="150">
        <v>50</v>
      </c>
      <c r="C147" s="150">
        <v>50</v>
      </c>
      <c r="D147" s="150">
        <v>0</v>
      </c>
      <c r="E147" s="150">
        <f t="shared" ref="E147:E157" si="8">D147/C147*100</f>
        <v>0</v>
      </c>
      <c r="F147" s="164"/>
    </row>
    <row r="148" spans="1:6" s="4" customFormat="1" x14ac:dyDescent="0.2">
      <c r="A148" s="172" t="s">
        <v>11</v>
      </c>
      <c r="B148" s="151">
        <v>50</v>
      </c>
      <c r="C148" s="151">
        <v>50</v>
      </c>
      <c r="D148" s="151">
        <v>0</v>
      </c>
      <c r="E148" s="151">
        <f t="shared" si="8"/>
        <v>0</v>
      </c>
      <c r="F148" s="30"/>
    </row>
    <row r="149" spans="1:6" s="6" customFormat="1" x14ac:dyDescent="0.2">
      <c r="A149" s="170" t="s">
        <v>1</v>
      </c>
      <c r="B149" s="150">
        <v>50</v>
      </c>
      <c r="C149" s="150">
        <v>50</v>
      </c>
      <c r="D149" s="150">
        <v>0</v>
      </c>
      <c r="E149" s="150">
        <f t="shared" si="8"/>
        <v>0</v>
      </c>
      <c r="F149" s="163"/>
    </row>
    <row r="150" spans="1:6" s="1" customFormat="1" x14ac:dyDescent="0.2">
      <c r="A150" s="172" t="s">
        <v>2</v>
      </c>
      <c r="B150" s="151">
        <v>50</v>
      </c>
      <c r="C150" s="151">
        <v>50</v>
      </c>
      <c r="D150" s="151">
        <v>0</v>
      </c>
      <c r="E150" s="151">
        <f t="shared" si="8"/>
        <v>0</v>
      </c>
      <c r="F150" s="30"/>
    </row>
    <row r="151" spans="1:6" s="2" customFormat="1" x14ac:dyDescent="0.2">
      <c r="A151" s="170" t="s">
        <v>74</v>
      </c>
      <c r="B151" s="150">
        <v>100</v>
      </c>
      <c r="C151" s="150">
        <v>100</v>
      </c>
      <c r="D151" s="150">
        <v>0</v>
      </c>
      <c r="E151" s="150">
        <f t="shared" si="8"/>
        <v>0</v>
      </c>
      <c r="F151" s="164"/>
    </row>
    <row r="152" spans="1:6" x14ac:dyDescent="0.2">
      <c r="A152" s="172" t="s">
        <v>3</v>
      </c>
      <c r="B152" s="151">
        <v>50</v>
      </c>
      <c r="C152" s="151">
        <v>50</v>
      </c>
      <c r="D152" s="151">
        <v>0</v>
      </c>
      <c r="E152" s="151">
        <f t="shared" si="8"/>
        <v>0</v>
      </c>
      <c r="F152" s="157"/>
    </row>
    <row r="153" spans="1:6" s="4" customFormat="1" x14ac:dyDescent="0.2">
      <c r="A153" s="172" t="s">
        <v>25</v>
      </c>
      <c r="B153" s="151">
        <v>50</v>
      </c>
      <c r="C153" s="151">
        <v>50</v>
      </c>
      <c r="D153" s="151">
        <v>0</v>
      </c>
      <c r="E153" s="151">
        <f t="shared" si="8"/>
        <v>0</v>
      </c>
      <c r="F153" s="30"/>
    </row>
    <row r="154" spans="1:6" s="6" customFormat="1" x14ac:dyDescent="0.2">
      <c r="A154" s="43" t="s">
        <v>35</v>
      </c>
      <c r="B154" s="150">
        <v>500</v>
      </c>
      <c r="C154" s="150">
        <v>500</v>
      </c>
      <c r="D154" s="150">
        <v>0</v>
      </c>
      <c r="E154" s="150">
        <f t="shared" si="8"/>
        <v>0</v>
      </c>
      <c r="F154" s="163"/>
    </row>
    <row r="155" spans="1:6" s="4" customFormat="1" x14ac:dyDescent="0.2">
      <c r="A155" s="42" t="s">
        <v>32</v>
      </c>
      <c r="B155" s="151">
        <v>500</v>
      </c>
      <c r="C155" s="151">
        <v>500</v>
      </c>
      <c r="D155" s="151">
        <v>0</v>
      </c>
      <c r="E155" s="151">
        <f t="shared" si="8"/>
        <v>0</v>
      </c>
      <c r="F155" s="30"/>
    </row>
    <row r="156" spans="1:6" s="5" customFormat="1" x14ac:dyDescent="0.2">
      <c r="A156" s="43" t="s">
        <v>49</v>
      </c>
      <c r="B156" s="150">
        <v>50</v>
      </c>
      <c r="C156" s="150">
        <v>50</v>
      </c>
      <c r="D156" s="150">
        <v>0</v>
      </c>
      <c r="E156" s="150">
        <f t="shared" si="8"/>
        <v>0</v>
      </c>
      <c r="F156" s="164"/>
    </row>
    <row r="157" spans="1:6" x14ac:dyDescent="0.2">
      <c r="A157" s="42" t="s">
        <v>80</v>
      </c>
      <c r="B157" s="151">
        <v>50</v>
      </c>
      <c r="C157" s="151">
        <v>50</v>
      </c>
      <c r="D157" s="151">
        <v>0</v>
      </c>
      <c r="E157" s="151">
        <f t="shared" si="8"/>
        <v>0</v>
      </c>
      <c r="F157" s="157"/>
    </row>
    <row r="158" spans="1:6" s="4" customFormat="1" x14ac:dyDescent="0.2">
      <c r="A158" s="160" t="s">
        <v>52</v>
      </c>
      <c r="B158" s="149">
        <v>132.72</v>
      </c>
      <c r="C158" s="149">
        <f>SUM(C159,C162)</f>
        <v>1000</v>
      </c>
      <c r="D158" s="149">
        <f>SUM(D159,D162)</f>
        <v>1750</v>
      </c>
      <c r="E158" s="149">
        <f>D158/C158*100</f>
        <v>175</v>
      </c>
      <c r="F158" s="30"/>
    </row>
    <row r="159" spans="1:6" s="6" customFormat="1" x14ac:dyDescent="0.2">
      <c r="A159" s="43" t="s">
        <v>74</v>
      </c>
      <c r="B159" s="150">
        <v>0</v>
      </c>
      <c r="C159" s="150">
        <f>SUM(C160:C161)</f>
        <v>862.97</v>
      </c>
      <c r="D159" s="150">
        <f>SUM(D160:D161)</f>
        <v>1612.97</v>
      </c>
      <c r="E159" s="150">
        <f t="shared" ref="E159:E166" si="9">D159/C159*100</f>
        <v>186.90916254330975</v>
      </c>
      <c r="F159" s="163"/>
    </row>
    <row r="160" spans="1:6" s="4" customFormat="1" x14ac:dyDescent="0.2">
      <c r="A160" s="42" t="s">
        <v>25</v>
      </c>
      <c r="B160" s="151">
        <v>0</v>
      </c>
      <c r="C160" s="151">
        <v>712.97</v>
      </c>
      <c r="D160" s="151">
        <v>712.97</v>
      </c>
      <c r="E160" s="151">
        <f t="shared" si="9"/>
        <v>100</v>
      </c>
      <c r="F160" s="30"/>
    </row>
    <row r="161" spans="1:6" s="4" customFormat="1" x14ac:dyDescent="0.2">
      <c r="A161" s="42" t="s">
        <v>27</v>
      </c>
      <c r="B161" s="151">
        <v>0</v>
      </c>
      <c r="C161" s="151">
        <v>150</v>
      </c>
      <c r="D161" s="151">
        <v>900</v>
      </c>
      <c r="E161" s="151">
        <f t="shared" si="9"/>
        <v>600</v>
      </c>
      <c r="F161" s="30"/>
    </row>
    <row r="162" spans="1:6" s="6" customFormat="1" x14ac:dyDescent="0.2">
      <c r="A162" s="43" t="s">
        <v>35</v>
      </c>
      <c r="B162" s="150">
        <v>132.72</v>
      </c>
      <c r="C162" s="150">
        <v>137.03</v>
      </c>
      <c r="D162" s="150">
        <v>137.03</v>
      </c>
      <c r="E162" s="150">
        <f t="shared" si="9"/>
        <v>100</v>
      </c>
      <c r="F162" s="163"/>
    </row>
    <row r="163" spans="1:6" s="4" customFormat="1" x14ac:dyDescent="0.2">
      <c r="A163" s="42" t="s">
        <v>32</v>
      </c>
      <c r="B163" s="151">
        <v>132.72</v>
      </c>
      <c r="C163" s="151">
        <v>137.03</v>
      </c>
      <c r="D163" s="151">
        <v>137.03</v>
      </c>
      <c r="E163" s="151">
        <f t="shared" si="9"/>
        <v>100</v>
      </c>
      <c r="F163" s="30"/>
    </row>
    <row r="164" spans="1:6" s="8" customFormat="1" ht="25.5" x14ac:dyDescent="0.2">
      <c r="A164" s="160" t="s">
        <v>53</v>
      </c>
      <c r="B164" s="149">
        <v>100</v>
      </c>
      <c r="C164" s="149">
        <v>2500</v>
      </c>
      <c r="D164" s="149">
        <v>0</v>
      </c>
      <c r="E164" s="149">
        <f t="shared" si="9"/>
        <v>0</v>
      </c>
      <c r="F164" s="165"/>
    </row>
    <row r="165" spans="1:6" s="8" customFormat="1" x14ac:dyDescent="0.2">
      <c r="A165" s="43" t="s">
        <v>5</v>
      </c>
      <c r="B165" s="150">
        <v>100</v>
      </c>
      <c r="C165" s="150">
        <v>2500</v>
      </c>
      <c r="D165" s="150">
        <v>0</v>
      </c>
      <c r="E165" s="150">
        <f t="shared" si="9"/>
        <v>0</v>
      </c>
      <c r="F165" s="165"/>
    </row>
    <row r="166" spans="1:6" s="8" customFormat="1" x14ac:dyDescent="0.2">
      <c r="A166" s="42" t="s">
        <v>33</v>
      </c>
      <c r="B166" s="151">
        <v>100</v>
      </c>
      <c r="C166" s="151">
        <v>2500</v>
      </c>
      <c r="D166" s="151">
        <v>0</v>
      </c>
      <c r="E166" s="151">
        <f t="shared" si="9"/>
        <v>0</v>
      </c>
      <c r="F166" s="165"/>
    </row>
    <row r="167" spans="1:6" s="8" customFormat="1" x14ac:dyDescent="0.2">
      <c r="A167" s="159" t="s">
        <v>36</v>
      </c>
      <c r="B167" s="147">
        <v>0</v>
      </c>
      <c r="C167" s="147">
        <v>1007.92</v>
      </c>
      <c r="D167" s="147">
        <v>962.32</v>
      </c>
      <c r="E167" s="147">
        <f>D167/C167*100</f>
        <v>95.475831415191692</v>
      </c>
      <c r="F167" s="165"/>
    </row>
    <row r="168" spans="1:6" x14ac:dyDescent="0.2">
      <c r="A168" s="160" t="s">
        <v>34</v>
      </c>
      <c r="B168" s="149">
        <v>0</v>
      </c>
      <c r="C168" s="149">
        <v>1007.92</v>
      </c>
      <c r="D168" s="149">
        <v>962.32</v>
      </c>
      <c r="E168" s="149">
        <v>95.48</v>
      </c>
      <c r="F168" s="157"/>
    </row>
    <row r="169" spans="1:6" s="5" customFormat="1" x14ac:dyDescent="0.2">
      <c r="A169" s="43" t="s">
        <v>35</v>
      </c>
      <c r="B169" s="150">
        <v>0</v>
      </c>
      <c r="C169" s="150">
        <f>SUM(C170:C171)</f>
        <v>1007.92</v>
      </c>
      <c r="D169" s="150">
        <f>SUM(D170:D171)</f>
        <v>962.31999999999994</v>
      </c>
      <c r="E169" s="150">
        <f>D169/C169*100</f>
        <v>95.475831415191678</v>
      </c>
      <c r="F169" s="164"/>
    </row>
    <row r="170" spans="1:6" s="4" customFormat="1" x14ac:dyDescent="0.2">
      <c r="A170" s="42" t="s">
        <v>37</v>
      </c>
      <c r="B170" s="151">
        <v>0</v>
      </c>
      <c r="C170" s="151">
        <v>328.52</v>
      </c>
      <c r="D170" s="151">
        <v>282.92</v>
      </c>
      <c r="E170" s="151">
        <f>D170/C170*100</f>
        <v>86.119566540849874</v>
      </c>
      <c r="F170" s="30"/>
    </row>
    <row r="171" spans="1:6" s="4" customFormat="1" x14ac:dyDescent="0.2">
      <c r="A171" s="42" t="s">
        <v>32</v>
      </c>
      <c r="B171" s="151">
        <v>0</v>
      </c>
      <c r="C171" s="151">
        <v>679.4</v>
      </c>
      <c r="D171" s="151">
        <v>679.4</v>
      </c>
      <c r="E171" s="151">
        <f>D171/C171*100</f>
        <v>100</v>
      </c>
      <c r="F171" s="30"/>
    </row>
    <row r="172" spans="1:6" x14ac:dyDescent="0.2">
      <c r="A172" s="159" t="s">
        <v>262</v>
      </c>
      <c r="B172" s="147">
        <v>0</v>
      </c>
      <c r="C172" s="147">
        <v>730.02</v>
      </c>
      <c r="D172" s="147">
        <v>398.16</v>
      </c>
      <c r="E172" s="147">
        <f>D172/C172*100</f>
        <v>54.540971480233424</v>
      </c>
      <c r="F172" s="157"/>
    </row>
    <row r="173" spans="1:6" x14ac:dyDescent="0.2">
      <c r="A173" s="160" t="s">
        <v>34</v>
      </c>
      <c r="B173" s="149">
        <v>0</v>
      </c>
      <c r="C173" s="149">
        <v>730.02</v>
      </c>
      <c r="D173" s="149">
        <v>398.16</v>
      </c>
      <c r="E173" s="149">
        <f t="shared" ref="E173:E175" si="10">D173/C173*100</f>
        <v>54.540971480233424</v>
      </c>
      <c r="F173" s="157"/>
    </row>
    <row r="174" spans="1:6" s="6" customFormat="1" x14ac:dyDescent="0.2">
      <c r="A174" s="43" t="s">
        <v>74</v>
      </c>
      <c r="B174" s="150">
        <v>0</v>
      </c>
      <c r="C174" s="150">
        <v>730.02</v>
      </c>
      <c r="D174" s="150">
        <v>398.16</v>
      </c>
      <c r="E174" s="161">
        <f t="shared" si="10"/>
        <v>54.540971480233424</v>
      </c>
      <c r="F174" s="163"/>
    </row>
    <row r="175" spans="1:6" x14ac:dyDescent="0.2">
      <c r="A175" s="42" t="s">
        <v>25</v>
      </c>
      <c r="B175" s="151">
        <v>0</v>
      </c>
      <c r="C175" s="151">
        <v>730.02</v>
      </c>
      <c r="D175" s="151">
        <v>398.16</v>
      </c>
      <c r="E175" s="162">
        <f t="shared" si="10"/>
        <v>54.540971480233424</v>
      </c>
      <c r="F175" s="157"/>
    </row>
    <row r="176" spans="1:6" ht="25.5" x14ac:dyDescent="0.2">
      <c r="A176" s="159" t="s">
        <v>263</v>
      </c>
      <c r="B176" s="147">
        <v>0</v>
      </c>
      <c r="C176" s="147">
        <v>1235.42</v>
      </c>
      <c r="D176" s="147">
        <v>1235.42</v>
      </c>
      <c r="E176" s="147">
        <v>100</v>
      </c>
      <c r="F176" s="157"/>
    </row>
    <row r="177" spans="1:6" s="4" customFormat="1" x14ac:dyDescent="0.2">
      <c r="A177" s="160" t="s">
        <v>81</v>
      </c>
      <c r="B177" s="149">
        <v>0</v>
      </c>
      <c r="C177" s="149">
        <v>1235.42</v>
      </c>
      <c r="D177" s="149">
        <v>1235.42</v>
      </c>
      <c r="E177" s="149">
        <v>100</v>
      </c>
      <c r="F177" s="30"/>
    </row>
    <row r="178" spans="1:6" s="2" customFormat="1" x14ac:dyDescent="0.2">
      <c r="A178" s="43" t="s">
        <v>265</v>
      </c>
      <c r="B178" s="150">
        <v>0</v>
      </c>
      <c r="C178" s="150">
        <v>1235.42</v>
      </c>
      <c r="D178" s="150">
        <v>1235.42</v>
      </c>
      <c r="E178" s="150">
        <v>100</v>
      </c>
      <c r="F178" s="164"/>
    </row>
    <row r="179" spans="1:6" x14ac:dyDescent="0.2">
      <c r="A179" s="42" t="s">
        <v>264</v>
      </c>
      <c r="B179" s="151">
        <v>0</v>
      </c>
      <c r="C179" s="151">
        <v>1235.42</v>
      </c>
      <c r="D179" s="151">
        <v>1235.42</v>
      </c>
      <c r="E179" s="150">
        <v>100</v>
      </c>
      <c r="F179" s="157"/>
    </row>
    <row r="180" spans="1:6" x14ac:dyDescent="0.2">
      <c r="A180" s="166" t="s">
        <v>269</v>
      </c>
      <c r="B180" s="152">
        <v>12291275.220000001</v>
      </c>
      <c r="C180" s="152">
        <v>12238198.35</v>
      </c>
      <c r="D180" s="152">
        <v>334422.11</v>
      </c>
      <c r="E180" s="152">
        <v>2.73</v>
      </c>
      <c r="F180" s="157"/>
    </row>
    <row r="181" spans="1:6" ht="25.5" x14ac:dyDescent="0.2">
      <c r="A181" s="159" t="s">
        <v>82</v>
      </c>
      <c r="B181" s="147">
        <v>7743323.25</v>
      </c>
      <c r="C181" s="147">
        <f>SUM(C182,C194,C202,C217)</f>
        <v>7685024.2799999993</v>
      </c>
      <c r="D181" s="147">
        <f>SUM(D182,D194,D202,D217)</f>
        <v>80344.45</v>
      </c>
      <c r="E181" s="147">
        <v>1.05</v>
      </c>
      <c r="F181" s="157"/>
    </row>
    <row r="182" spans="1:6" s="1" customFormat="1" x14ac:dyDescent="0.2">
      <c r="A182" s="160" t="s">
        <v>83</v>
      </c>
      <c r="B182" s="149">
        <v>32981.879999999997</v>
      </c>
      <c r="C182" s="149">
        <f>SUM(C183,C185,C187,C189,C192)</f>
        <v>41888.199999999997</v>
      </c>
      <c r="D182" s="149">
        <f>SUM(D183,D185,D187,D189,D192)</f>
        <v>3840.15</v>
      </c>
      <c r="E182" s="149">
        <f>D182/C182*100</f>
        <v>9.1676176106874987</v>
      </c>
      <c r="F182" s="30"/>
    </row>
    <row r="183" spans="1:6" s="1" customFormat="1" x14ac:dyDescent="0.2">
      <c r="A183" s="43" t="s">
        <v>39</v>
      </c>
      <c r="B183" s="150">
        <v>6370.69</v>
      </c>
      <c r="C183" s="150">
        <v>7885.46</v>
      </c>
      <c r="D183" s="150">
        <v>3296.26</v>
      </c>
      <c r="E183" s="150">
        <v>41.8</v>
      </c>
      <c r="F183" s="30"/>
    </row>
    <row r="184" spans="1:6" s="6" customFormat="1" x14ac:dyDescent="0.2">
      <c r="A184" s="42" t="s">
        <v>40</v>
      </c>
      <c r="B184" s="151">
        <v>6370.69</v>
      </c>
      <c r="C184" s="151">
        <v>7885.46</v>
      </c>
      <c r="D184" s="151">
        <v>3296.26</v>
      </c>
      <c r="E184" s="151">
        <v>41.8</v>
      </c>
      <c r="F184" s="163"/>
    </row>
    <row r="185" spans="1:6" x14ac:dyDescent="0.2">
      <c r="A185" s="43" t="s">
        <v>44</v>
      </c>
      <c r="B185" s="150">
        <v>398.17</v>
      </c>
      <c r="C185" s="150">
        <v>565</v>
      </c>
      <c r="D185" s="150">
        <v>0</v>
      </c>
      <c r="E185" s="150">
        <v>0</v>
      </c>
      <c r="F185" s="157"/>
    </row>
    <row r="186" spans="1:6" s="2" customFormat="1" ht="12.6" customHeight="1" x14ac:dyDescent="0.2">
      <c r="A186" s="42" t="s">
        <v>45</v>
      </c>
      <c r="B186" s="151">
        <v>398.17</v>
      </c>
      <c r="C186" s="151">
        <v>565</v>
      </c>
      <c r="D186" s="151">
        <v>0</v>
      </c>
      <c r="E186" s="150">
        <v>0</v>
      </c>
      <c r="F186" s="164"/>
    </row>
    <row r="187" spans="1:6" s="1" customFormat="1" x14ac:dyDescent="0.2">
      <c r="A187" s="43" t="s">
        <v>69</v>
      </c>
      <c r="B187" s="150">
        <v>1051.1600000000001</v>
      </c>
      <c r="C187" s="150">
        <v>1558.2</v>
      </c>
      <c r="D187" s="150">
        <v>543.89</v>
      </c>
      <c r="E187" s="150">
        <v>34.909999999999997</v>
      </c>
      <c r="F187" s="30"/>
    </row>
    <row r="188" spans="1:6" s="2" customFormat="1" x14ac:dyDescent="0.2">
      <c r="A188" s="42" t="s">
        <v>57</v>
      </c>
      <c r="B188" s="151">
        <v>1051.1600000000001</v>
      </c>
      <c r="C188" s="151">
        <v>1558.2</v>
      </c>
      <c r="D188" s="151">
        <v>543.89</v>
      </c>
      <c r="E188" s="151">
        <v>34.909999999999997</v>
      </c>
      <c r="F188" s="164"/>
    </row>
    <row r="189" spans="1:6" s="1" customFormat="1" x14ac:dyDescent="0.2">
      <c r="A189" s="43" t="s">
        <v>74</v>
      </c>
      <c r="B189" s="150">
        <v>22715.45</v>
      </c>
      <c r="C189" s="150">
        <f>SUM(C190:C191)</f>
        <v>29433.13</v>
      </c>
      <c r="D189" s="150">
        <v>0</v>
      </c>
      <c r="E189" s="150">
        <v>0</v>
      </c>
      <c r="F189" s="30"/>
    </row>
    <row r="190" spans="1:6" s="1" customFormat="1" x14ac:dyDescent="0.2">
      <c r="A190" s="42" t="s">
        <v>25</v>
      </c>
      <c r="B190" s="151">
        <v>22715.45</v>
      </c>
      <c r="C190" s="151">
        <v>26247.13</v>
      </c>
      <c r="D190" s="151">
        <v>0</v>
      </c>
      <c r="E190" s="150">
        <v>0</v>
      </c>
      <c r="F190" s="30"/>
    </row>
    <row r="191" spans="1:6" s="2" customFormat="1" x14ac:dyDescent="0.2">
      <c r="A191" s="42" t="s">
        <v>27</v>
      </c>
      <c r="B191" s="151">
        <v>0</v>
      </c>
      <c r="C191" s="151">
        <v>3186</v>
      </c>
      <c r="D191" s="151">
        <v>0</v>
      </c>
      <c r="E191" s="150">
        <v>0</v>
      </c>
      <c r="F191" s="164"/>
    </row>
    <row r="192" spans="1:6" s="1" customFormat="1" x14ac:dyDescent="0.2">
      <c r="A192" s="43" t="s">
        <v>84</v>
      </c>
      <c r="B192" s="150">
        <v>2446.41</v>
      </c>
      <c r="C192" s="150">
        <v>2446.41</v>
      </c>
      <c r="D192" s="150">
        <v>0</v>
      </c>
      <c r="E192" s="150">
        <v>0</v>
      </c>
      <c r="F192" s="30"/>
    </row>
    <row r="193" spans="1:6" s="1" customFormat="1" ht="25.5" x14ac:dyDescent="0.2">
      <c r="A193" s="42" t="s">
        <v>78</v>
      </c>
      <c r="B193" s="151">
        <v>2446.41</v>
      </c>
      <c r="C193" s="151">
        <v>2446.41</v>
      </c>
      <c r="D193" s="151">
        <v>0</v>
      </c>
      <c r="E193" s="150">
        <v>0</v>
      </c>
      <c r="F193" s="30"/>
    </row>
    <row r="194" spans="1:6" s="2" customFormat="1" ht="25.5" x14ac:dyDescent="0.2">
      <c r="A194" s="160" t="s">
        <v>89</v>
      </c>
      <c r="B194" s="149">
        <v>0</v>
      </c>
      <c r="C194" s="149">
        <f>SUM(C195,C197)</f>
        <v>89388.64</v>
      </c>
      <c r="D194" s="149">
        <f>SUM(D195,D197)</f>
        <v>76504.3</v>
      </c>
      <c r="E194" s="149">
        <f>D194/C194*100</f>
        <v>85.586155019250782</v>
      </c>
      <c r="F194" s="164"/>
    </row>
    <row r="195" spans="1:6" s="1" customFormat="1" x14ac:dyDescent="0.2">
      <c r="A195" s="43" t="s">
        <v>74</v>
      </c>
      <c r="B195" s="150">
        <v>0</v>
      </c>
      <c r="C195" s="150">
        <v>2488.5500000000002</v>
      </c>
      <c r="D195" s="150">
        <v>2488.5500000000002</v>
      </c>
      <c r="E195" s="150">
        <f>D195/C195*100</f>
        <v>100</v>
      </c>
      <c r="F195" s="30"/>
    </row>
    <row r="196" spans="1:6" s="2" customFormat="1" x14ac:dyDescent="0.2">
      <c r="A196" s="42" t="s">
        <v>25</v>
      </c>
      <c r="B196" s="151">
        <v>0</v>
      </c>
      <c r="C196" s="151">
        <v>2488.5500000000002</v>
      </c>
      <c r="D196" s="151">
        <v>2488.5500000000002</v>
      </c>
      <c r="E196" s="151">
        <f t="shared" ref="E196:E198" si="11">D196/C196*100</f>
        <v>100</v>
      </c>
      <c r="F196" s="164"/>
    </row>
    <row r="197" spans="1:6" s="1" customFormat="1" ht="25.5" x14ac:dyDescent="0.2">
      <c r="A197" s="43" t="s">
        <v>85</v>
      </c>
      <c r="B197" s="150">
        <v>0</v>
      </c>
      <c r="C197" s="150">
        <v>86900.09</v>
      </c>
      <c r="D197" s="150">
        <v>74015.75</v>
      </c>
      <c r="E197" s="150">
        <f t="shared" si="11"/>
        <v>85.173387047125033</v>
      </c>
      <c r="F197" s="30"/>
    </row>
    <row r="198" spans="1:6" s="1" customFormat="1" ht="25.5" x14ac:dyDescent="0.2">
      <c r="A198" s="42" t="s">
        <v>86</v>
      </c>
      <c r="B198" s="151">
        <v>0</v>
      </c>
      <c r="C198" s="151">
        <v>86900.09</v>
      </c>
      <c r="D198" s="151">
        <v>74015.75</v>
      </c>
      <c r="E198" s="151">
        <f t="shared" si="11"/>
        <v>85.173387047125033</v>
      </c>
      <c r="F198" s="30"/>
    </row>
    <row r="199" spans="1:6" s="1" customFormat="1" x14ac:dyDescent="0.2">
      <c r="A199" s="160" t="s">
        <v>81</v>
      </c>
      <c r="B199" s="149">
        <v>625592.87</v>
      </c>
      <c r="C199" s="149">
        <v>0</v>
      </c>
      <c r="D199" s="149">
        <f>SUM(D200,D202,D204,D206,D210,D212)</f>
        <v>0</v>
      </c>
      <c r="E199" s="149" t="s">
        <v>256</v>
      </c>
      <c r="F199" s="30"/>
    </row>
    <row r="200" spans="1:6" s="1" customFormat="1" ht="25.5" x14ac:dyDescent="0.2">
      <c r="A200" s="43" t="s">
        <v>85</v>
      </c>
      <c r="B200" s="151">
        <v>625592.87</v>
      </c>
      <c r="C200" s="151">
        <v>0</v>
      </c>
      <c r="D200" s="151">
        <v>0</v>
      </c>
      <c r="E200" s="150" t="s">
        <v>256</v>
      </c>
      <c r="F200" s="30"/>
    </row>
    <row r="201" spans="1:6" s="2" customFormat="1" ht="25.5" x14ac:dyDescent="0.2">
      <c r="A201" s="42" t="s">
        <v>86</v>
      </c>
      <c r="B201" s="151">
        <v>625592.87</v>
      </c>
      <c r="C201" s="151">
        <v>0</v>
      </c>
      <c r="D201" s="151">
        <v>0</v>
      </c>
      <c r="E201" s="151" t="s">
        <v>256</v>
      </c>
      <c r="F201" s="164"/>
    </row>
    <row r="202" spans="1:6" s="1" customFormat="1" x14ac:dyDescent="0.2">
      <c r="A202" s="160" t="s">
        <v>91</v>
      </c>
      <c r="B202" s="149">
        <v>4961400.83</v>
      </c>
      <c r="C202" s="149">
        <f>SUM(C203,C205,C207,C209,C213,C215)</f>
        <v>3800675.4</v>
      </c>
      <c r="D202" s="149">
        <f>SUM(D203,D205,D207,D209,D213,D215)</f>
        <v>0</v>
      </c>
      <c r="E202" s="149">
        <f>D202/C202*100</f>
        <v>0</v>
      </c>
      <c r="F202" s="30"/>
    </row>
    <row r="203" spans="1:6" s="2" customFormat="1" x14ac:dyDescent="0.2">
      <c r="A203" s="43" t="s">
        <v>70</v>
      </c>
      <c r="B203" s="151">
        <v>0</v>
      </c>
      <c r="C203" s="151">
        <v>0</v>
      </c>
      <c r="D203" s="151">
        <v>0</v>
      </c>
      <c r="E203" s="150" t="e">
        <f>D203/C203*100</f>
        <v>#DIV/0!</v>
      </c>
      <c r="F203" s="164"/>
    </row>
    <row r="204" spans="1:6" s="1" customFormat="1" x14ac:dyDescent="0.2">
      <c r="A204" s="42" t="s">
        <v>13</v>
      </c>
      <c r="B204" s="151">
        <v>0</v>
      </c>
      <c r="C204" s="151">
        <v>0</v>
      </c>
      <c r="D204" s="151">
        <v>0</v>
      </c>
      <c r="E204" s="151" t="e">
        <f t="shared" ref="E204:E217" si="12">D204/C204*100</f>
        <v>#DIV/0!</v>
      </c>
      <c r="F204" s="30"/>
    </row>
    <row r="205" spans="1:6" s="2" customFormat="1" x14ac:dyDescent="0.2">
      <c r="A205" s="43" t="s">
        <v>72</v>
      </c>
      <c r="B205" s="150">
        <v>3318.07</v>
      </c>
      <c r="C205" s="150">
        <v>1416.55</v>
      </c>
      <c r="D205" s="150">
        <v>0</v>
      </c>
      <c r="E205" s="150">
        <f t="shared" si="12"/>
        <v>0</v>
      </c>
      <c r="F205" s="164"/>
    </row>
    <row r="206" spans="1:6" s="1" customFormat="1" ht="25.5" x14ac:dyDescent="0.2">
      <c r="A206" s="42" t="s">
        <v>73</v>
      </c>
      <c r="B206" s="151">
        <v>3318.07</v>
      </c>
      <c r="C206" s="151">
        <v>1416.55</v>
      </c>
      <c r="D206" s="151">
        <v>0</v>
      </c>
      <c r="E206" s="151">
        <f t="shared" si="12"/>
        <v>0</v>
      </c>
      <c r="F206" s="30"/>
    </row>
    <row r="207" spans="1:6" s="2" customFormat="1" x14ac:dyDescent="0.2">
      <c r="A207" s="43" t="s">
        <v>74</v>
      </c>
      <c r="B207" s="150">
        <v>27186.67</v>
      </c>
      <c r="C207" s="150">
        <v>31413.5</v>
      </c>
      <c r="D207" s="150">
        <v>0</v>
      </c>
      <c r="E207" s="150">
        <f t="shared" si="12"/>
        <v>0</v>
      </c>
      <c r="F207" s="164"/>
    </row>
    <row r="208" spans="1:6" s="1" customFormat="1" x14ac:dyDescent="0.2">
      <c r="A208" s="42" t="s">
        <v>25</v>
      </c>
      <c r="B208" s="151">
        <v>27186.67</v>
      </c>
      <c r="C208" s="151">
        <v>31413.5</v>
      </c>
      <c r="D208" s="151">
        <v>0</v>
      </c>
      <c r="E208" s="151">
        <f t="shared" si="12"/>
        <v>0</v>
      </c>
      <c r="F208" s="30"/>
    </row>
    <row r="209" spans="1:6" s="2" customFormat="1" x14ac:dyDescent="0.2">
      <c r="A209" s="43" t="s">
        <v>92</v>
      </c>
      <c r="B209" s="150">
        <v>986756.47</v>
      </c>
      <c r="C209" s="150">
        <v>986756.47</v>
      </c>
      <c r="D209" s="150">
        <v>0</v>
      </c>
      <c r="E209" s="150">
        <f t="shared" si="12"/>
        <v>0</v>
      </c>
      <c r="F209" s="164"/>
    </row>
    <row r="210" spans="1:6" s="1" customFormat="1" ht="25.5" x14ac:dyDescent="0.2">
      <c r="A210" s="42" t="s">
        <v>93</v>
      </c>
      <c r="B210" s="151">
        <v>986756.47</v>
      </c>
      <c r="C210" s="151">
        <v>986756.47</v>
      </c>
      <c r="D210" s="151">
        <v>0</v>
      </c>
      <c r="E210" s="151">
        <f t="shared" si="12"/>
        <v>0</v>
      </c>
      <c r="F210" s="30"/>
    </row>
    <row r="211" spans="1:6" s="2" customFormat="1" x14ac:dyDescent="0.2">
      <c r="A211" s="43" t="s">
        <v>87</v>
      </c>
      <c r="B211" s="150">
        <v>0</v>
      </c>
      <c r="C211" s="150">
        <v>0</v>
      </c>
      <c r="D211" s="150">
        <v>0</v>
      </c>
      <c r="E211" s="150" t="e">
        <f t="shared" si="12"/>
        <v>#DIV/0!</v>
      </c>
      <c r="F211" s="164"/>
    </row>
    <row r="212" spans="1:6" s="1" customFormat="1" x14ac:dyDescent="0.2">
      <c r="A212" s="42" t="s">
        <v>88</v>
      </c>
      <c r="B212" s="151">
        <v>0</v>
      </c>
      <c r="C212" s="151">
        <v>0</v>
      </c>
      <c r="D212" s="151">
        <v>0</v>
      </c>
      <c r="E212" s="151" t="e">
        <f t="shared" si="12"/>
        <v>#DIV/0!</v>
      </c>
      <c r="F212" s="30"/>
    </row>
    <row r="213" spans="1:6" s="1" customFormat="1" x14ac:dyDescent="0.2">
      <c r="A213" s="43" t="s">
        <v>84</v>
      </c>
      <c r="B213" s="150">
        <v>2927.96</v>
      </c>
      <c r="C213" s="150">
        <v>2927.96</v>
      </c>
      <c r="D213" s="150">
        <v>0</v>
      </c>
      <c r="E213" s="150">
        <f t="shared" si="12"/>
        <v>0</v>
      </c>
      <c r="F213" s="30"/>
    </row>
    <row r="214" spans="1:6" s="1" customFormat="1" ht="25.5" x14ac:dyDescent="0.2">
      <c r="A214" s="42" t="s">
        <v>78</v>
      </c>
      <c r="B214" s="151">
        <v>2927.96</v>
      </c>
      <c r="C214" s="151">
        <v>2927.96</v>
      </c>
      <c r="D214" s="151">
        <v>0</v>
      </c>
      <c r="E214" s="151">
        <f t="shared" si="12"/>
        <v>0</v>
      </c>
      <c r="F214" s="30"/>
    </row>
    <row r="215" spans="1:6" s="1" customFormat="1" ht="25.5" x14ac:dyDescent="0.2">
      <c r="A215" s="43" t="s">
        <v>85</v>
      </c>
      <c r="B215" s="150">
        <v>3941211.66</v>
      </c>
      <c r="C215" s="150">
        <v>2778160.92</v>
      </c>
      <c r="D215" s="150">
        <v>0</v>
      </c>
      <c r="E215" s="150">
        <f t="shared" si="12"/>
        <v>0</v>
      </c>
      <c r="F215" s="30"/>
    </row>
    <row r="216" spans="1:6" s="2" customFormat="1" ht="25.5" x14ac:dyDescent="0.2">
      <c r="A216" s="42" t="s">
        <v>86</v>
      </c>
      <c r="B216" s="151">
        <v>3941211.66</v>
      </c>
      <c r="C216" s="151">
        <v>2778160.92</v>
      </c>
      <c r="D216" s="151">
        <v>0</v>
      </c>
      <c r="E216" s="151">
        <f t="shared" si="12"/>
        <v>0</v>
      </c>
      <c r="F216" s="164"/>
    </row>
    <row r="217" spans="1:6" s="1" customFormat="1" ht="25.5" x14ac:dyDescent="0.2">
      <c r="A217" s="160" t="s">
        <v>94</v>
      </c>
      <c r="B217" s="149">
        <v>2123347.67</v>
      </c>
      <c r="C217" s="149">
        <v>3753072.04</v>
      </c>
      <c r="D217" s="149">
        <v>0</v>
      </c>
      <c r="E217" s="149">
        <f t="shared" si="12"/>
        <v>0</v>
      </c>
      <c r="F217" s="30"/>
    </row>
    <row r="218" spans="1:6" s="1" customFormat="1" x14ac:dyDescent="0.2">
      <c r="A218" s="43" t="s">
        <v>87</v>
      </c>
      <c r="B218" s="151"/>
      <c r="C218" s="151"/>
      <c r="D218" s="151"/>
      <c r="E218" s="150"/>
      <c r="F218" s="30"/>
    </row>
    <row r="219" spans="1:6" s="1" customFormat="1" x14ac:dyDescent="0.2">
      <c r="A219" s="42" t="s">
        <v>88</v>
      </c>
      <c r="B219" s="151"/>
      <c r="C219" s="151"/>
      <c r="D219" s="151"/>
      <c r="E219" s="150"/>
      <c r="F219" s="30"/>
    </row>
    <row r="220" spans="1:6" s="1" customFormat="1" ht="25.5" x14ac:dyDescent="0.2">
      <c r="A220" s="43" t="s">
        <v>85</v>
      </c>
      <c r="B220" s="150">
        <v>2123347.67</v>
      </c>
      <c r="C220" s="150">
        <v>3753072.04</v>
      </c>
      <c r="D220" s="150">
        <v>0</v>
      </c>
      <c r="E220" s="150" t="s">
        <v>256</v>
      </c>
      <c r="F220" s="30"/>
    </row>
    <row r="221" spans="1:6" s="1" customFormat="1" ht="25.5" x14ac:dyDescent="0.2">
      <c r="A221" s="42" t="s">
        <v>86</v>
      </c>
      <c r="B221" s="151">
        <v>2123347.67</v>
      </c>
      <c r="C221" s="151">
        <v>3753072.04</v>
      </c>
      <c r="D221" s="151">
        <v>0</v>
      </c>
      <c r="E221" s="150" t="s">
        <v>256</v>
      </c>
      <c r="F221" s="30"/>
    </row>
    <row r="222" spans="1:6" s="1" customFormat="1" ht="25.5" x14ac:dyDescent="0.2">
      <c r="A222" s="159" t="s">
        <v>95</v>
      </c>
      <c r="B222" s="147">
        <v>4547951.97</v>
      </c>
      <c r="C222" s="147">
        <f>SUM(C223,C226,C248,C270)</f>
        <v>4553174.07</v>
      </c>
      <c r="D222" s="147">
        <f>SUM(D223,D226,D248,D270)</f>
        <v>254077.66000000003</v>
      </c>
      <c r="E222" s="147">
        <f>D222/C222*100</f>
        <v>5.5802316382777786</v>
      </c>
      <c r="F222" s="30"/>
    </row>
    <row r="223" spans="1:6" s="1" customFormat="1" ht="25.5" x14ac:dyDescent="0.2">
      <c r="A223" s="160" t="s">
        <v>89</v>
      </c>
      <c r="B223" s="149">
        <v>0</v>
      </c>
      <c r="C223" s="149">
        <v>5222.1000000000004</v>
      </c>
      <c r="D223" s="149">
        <v>5225.97</v>
      </c>
      <c r="E223" s="149">
        <f>D223/C223*100</f>
        <v>100.07410811742403</v>
      </c>
      <c r="F223" s="30"/>
    </row>
    <row r="224" spans="1:6" s="1" customFormat="1" x14ac:dyDescent="0.2">
      <c r="A224" s="43" t="s">
        <v>70</v>
      </c>
      <c r="B224" s="148">
        <v>0</v>
      </c>
      <c r="C224" s="148">
        <v>5222.1000000000004</v>
      </c>
      <c r="D224" s="148">
        <v>5225.97</v>
      </c>
      <c r="E224" s="150">
        <f>D224/C224*100</f>
        <v>100.07410811742403</v>
      </c>
      <c r="F224" s="30"/>
    </row>
    <row r="225" spans="1:6" s="1" customFormat="1" x14ac:dyDescent="0.2">
      <c r="A225" s="42" t="s">
        <v>13</v>
      </c>
      <c r="B225" s="153">
        <v>0</v>
      </c>
      <c r="C225" s="153">
        <v>5222.1000000000004</v>
      </c>
      <c r="D225" s="153">
        <v>5225.97</v>
      </c>
      <c r="E225" s="151">
        <f t="shared" ref="E225:E278" si="13">D225/C225*100</f>
        <v>100.07410811742403</v>
      </c>
      <c r="F225" s="30"/>
    </row>
    <row r="226" spans="1:6" s="1" customFormat="1" x14ac:dyDescent="0.2">
      <c r="A226" s="160" t="s">
        <v>91</v>
      </c>
      <c r="B226" s="149">
        <v>3865759.17</v>
      </c>
      <c r="C226" s="149">
        <f>SUM(C227,C230,C233,C239,C241,C243,C245)</f>
        <v>3565759.17</v>
      </c>
      <c r="D226" s="149">
        <f>SUM(D227,D230,D233,D239,D241,D243,D245)</f>
        <v>226997.27000000002</v>
      </c>
      <c r="E226" s="149">
        <f t="shared" si="13"/>
        <v>6.3660292010130348</v>
      </c>
      <c r="F226" s="30"/>
    </row>
    <row r="227" spans="1:6" s="1" customFormat="1" x14ac:dyDescent="0.2">
      <c r="A227" s="43" t="s">
        <v>70</v>
      </c>
      <c r="B227" s="148">
        <f>SUM(B228:B229)</f>
        <v>191969.33</v>
      </c>
      <c r="C227" s="148">
        <f>SUM(C228:C229)</f>
        <v>254017.24</v>
      </c>
      <c r="D227" s="148">
        <f>SUM(D228:D229)</f>
        <v>29117.41</v>
      </c>
      <c r="E227" s="150">
        <f t="shared" si="13"/>
        <v>11.462769219915939</v>
      </c>
      <c r="F227" s="30"/>
    </row>
    <row r="228" spans="1:6" s="1" customFormat="1" x14ac:dyDescent="0.2">
      <c r="A228" s="42" t="s">
        <v>11</v>
      </c>
      <c r="B228" s="153">
        <v>5609.37</v>
      </c>
      <c r="C228" s="153">
        <v>5609.37</v>
      </c>
      <c r="D228" s="153">
        <v>2450</v>
      </c>
      <c r="E228" s="151">
        <f t="shared" si="13"/>
        <v>43.67691915491401</v>
      </c>
      <c r="F228" s="30"/>
    </row>
    <row r="229" spans="1:6" s="1" customFormat="1" x14ac:dyDescent="0.2">
      <c r="A229" s="42" t="s">
        <v>13</v>
      </c>
      <c r="B229" s="153">
        <v>186359.96</v>
      </c>
      <c r="C229" s="153">
        <v>248407.87</v>
      </c>
      <c r="D229" s="153">
        <v>26667.41</v>
      </c>
      <c r="E229" s="151">
        <f t="shared" si="13"/>
        <v>10.735332177680199</v>
      </c>
      <c r="F229" s="30"/>
    </row>
    <row r="230" spans="1:6" s="1" customFormat="1" x14ac:dyDescent="0.2">
      <c r="A230" s="43" t="s">
        <v>72</v>
      </c>
      <c r="B230" s="148">
        <f>SUM(B231:B232)</f>
        <v>55617.490000000005</v>
      </c>
      <c r="C230" s="148">
        <f>SUM(C231:C232)</f>
        <v>55617.490000000005</v>
      </c>
      <c r="D230" s="148">
        <f>SUM(D231:D232)</f>
        <v>7079.95</v>
      </c>
      <c r="E230" s="150">
        <f t="shared" si="13"/>
        <v>12.729718655048977</v>
      </c>
      <c r="F230" s="30"/>
    </row>
    <row r="231" spans="1:6" s="1" customFormat="1" ht="25.5" x14ac:dyDescent="0.2">
      <c r="A231" s="42" t="s">
        <v>73</v>
      </c>
      <c r="B231" s="153">
        <v>25947.31</v>
      </c>
      <c r="C231" s="153">
        <v>25947.31</v>
      </c>
      <c r="D231" s="153">
        <v>36.07</v>
      </c>
      <c r="E231" s="151">
        <f t="shared" si="13"/>
        <v>0.13901248337496258</v>
      </c>
      <c r="F231" s="30"/>
    </row>
    <row r="232" spans="1:6" s="1" customFormat="1" x14ac:dyDescent="0.2">
      <c r="A232" s="42" t="s">
        <v>17</v>
      </c>
      <c r="B232" s="153">
        <v>29670.18</v>
      </c>
      <c r="C232" s="153">
        <v>29670.18</v>
      </c>
      <c r="D232" s="153">
        <v>7043.88</v>
      </c>
      <c r="E232" s="151">
        <f t="shared" si="13"/>
        <v>23.740604202603421</v>
      </c>
      <c r="F232" s="30"/>
    </row>
    <row r="233" spans="1:6" s="1" customFormat="1" x14ac:dyDescent="0.2">
      <c r="A233" s="43" t="s">
        <v>74</v>
      </c>
      <c r="B233" s="148">
        <f>SUM(B234:B238)</f>
        <v>259726.5</v>
      </c>
      <c r="C233" s="148">
        <f>SUM(C234:C238)</f>
        <v>259726.5</v>
      </c>
      <c r="D233" s="148">
        <f>SUM(D234:D238)</f>
        <v>32138.46</v>
      </c>
      <c r="E233" s="150">
        <f t="shared" si="13"/>
        <v>12.373962610669299</v>
      </c>
      <c r="F233" s="30"/>
    </row>
    <row r="234" spans="1:6" s="1" customFormat="1" x14ac:dyDescent="0.2">
      <c r="A234" s="42" t="s">
        <v>98</v>
      </c>
      <c r="B234" s="153">
        <v>1692.22</v>
      </c>
      <c r="C234" s="153">
        <v>1692.22</v>
      </c>
      <c r="D234" s="153">
        <v>0</v>
      </c>
      <c r="E234" s="151">
        <f t="shared" si="13"/>
        <v>0</v>
      </c>
      <c r="F234" s="30"/>
    </row>
    <row r="235" spans="1:6" s="1" customFormat="1" x14ac:dyDescent="0.2">
      <c r="A235" s="42" t="s">
        <v>64</v>
      </c>
      <c r="B235" s="153">
        <v>14186.41</v>
      </c>
      <c r="C235" s="153">
        <v>14186.41</v>
      </c>
      <c r="D235" s="153">
        <v>2157.5300000000002</v>
      </c>
      <c r="E235" s="151">
        <f t="shared" si="13"/>
        <v>15.20842834797528</v>
      </c>
      <c r="F235" s="30"/>
    </row>
    <row r="236" spans="1:6" s="1" customFormat="1" x14ac:dyDescent="0.2">
      <c r="A236" s="42" t="s">
        <v>23</v>
      </c>
      <c r="B236" s="153">
        <v>31023.96</v>
      </c>
      <c r="C236" s="153">
        <v>31023.96</v>
      </c>
      <c r="D236" s="153">
        <v>0</v>
      </c>
      <c r="E236" s="151">
        <f t="shared" si="13"/>
        <v>0</v>
      </c>
      <c r="F236" s="30"/>
    </row>
    <row r="237" spans="1:6" s="1" customFormat="1" x14ac:dyDescent="0.2">
      <c r="A237" s="42" t="s">
        <v>25</v>
      </c>
      <c r="B237" s="153">
        <v>118401.09</v>
      </c>
      <c r="C237" s="153">
        <v>118401.09</v>
      </c>
      <c r="D237" s="153">
        <v>3384.43</v>
      </c>
      <c r="E237" s="151">
        <f t="shared" si="13"/>
        <v>2.8584449687076359</v>
      </c>
      <c r="F237" s="30"/>
    </row>
    <row r="238" spans="1:6" s="1" customFormat="1" x14ac:dyDescent="0.2">
      <c r="A238" s="42" t="s">
        <v>27</v>
      </c>
      <c r="B238" s="153">
        <v>94422.82</v>
      </c>
      <c r="C238" s="153">
        <v>94422.82</v>
      </c>
      <c r="D238" s="153">
        <v>26596.5</v>
      </c>
      <c r="E238" s="151">
        <f t="shared" si="13"/>
        <v>28.167449351756279</v>
      </c>
      <c r="F238" s="30"/>
    </row>
    <row r="239" spans="1:6" s="1" customFormat="1" x14ac:dyDescent="0.2">
      <c r="A239" s="43" t="s">
        <v>90</v>
      </c>
      <c r="B239" s="148">
        <v>2098.35</v>
      </c>
      <c r="C239" s="148">
        <v>2098.35</v>
      </c>
      <c r="D239" s="148">
        <v>710.2</v>
      </c>
      <c r="E239" s="150">
        <f t="shared" si="13"/>
        <v>33.845640622393788</v>
      </c>
      <c r="F239" s="30"/>
    </row>
    <row r="240" spans="1:6" s="1" customFormat="1" x14ac:dyDescent="0.2">
      <c r="A240" s="42" t="s">
        <v>30</v>
      </c>
      <c r="B240" s="153">
        <v>2098.35</v>
      </c>
      <c r="C240" s="153">
        <v>2098.35</v>
      </c>
      <c r="D240" s="153">
        <v>710.2</v>
      </c>
      <c r="E240" s="151">
        <f t="shared" si="13"/>
        <v>33.845640622393788</v>
      </c>
      <c r="F240" s="30"/>
    </row>
    <row r="241" spans="1:6" s="1" customFormat="1" ht="25.5" x14ac:dyDescent="0.2">
      <c r="A241" s="43" t="s">
        <v>96</v>
      </c>
      <c r="B241" s="148">
        <v>1015329.48</v>
      </c>
      <c r="C241" s="148">
        <f>C242</f>
        <v>1015329.48</v>
      </c>
      <c r="D241" s="148">
        <f>D242</f>
        <v>4864</v>
      </c>
      <c r="E241" s="150">
        <f t="shared" si="13"/>
        <v>0.47905631578825036</v>
      </c>
      <c r="F241" s="30"/>
    </row>
    <row r="242" spans="1:6" s="1" customFormat="1" ht="25.5" x14ac:dyDescent="0.2">
      <c r="A242" s="42" t="s">
        <v>97</v>
      </c>
      <c r="B242" s="153">
        <v>1015329.48</v>
      </c>
      <c r="C242" s="153">
        <v>1015329.48</v>
      </c>
      <c r="D242" s="153">
        <v>4864</v>
      </c>
      <c r="E242" s="151">
        <f t="shared" si="13"/>
        <v>0.47905631578825036</v>
      </c>
      <c r="F242" s="30"/>
    </row>
    <row r="243" spans="1:6" s="1" customFormat="1" x14ac:dyDescent="0.2">
      <c r="A243" s="43" t="s">
        <v>92</v>
      </c>
      <c r="B243" s="148">
        <v>789700.71</v>
      </c>
      <c r="C243" s="148">
        <f>C244</f>
        <v>789700.71</v>
      </c>
      <c r="D243" s="148">
        <f>D244</f>
        <v>153087.25</v>
      </c>
      <c r="E243" s="150">
        <f t="shared" si="13"/>
        <v>19.385477062569691</v>
      </c>
      <c r="F243" s="30"/>
    </row>
    <row r="244" spans="1:6" s="1" customFormat="1" ht="25.5" x14ac:dyDescent="0.2">
      <c r="A244" s="42" t="s">
        <v>99</v>
      </c>
      <c r="B244" s="153">
        <v>789700.71</v>
      </c>
      <c r="C244" s="153">
        <v>789700.71</v>
      </c>
      <c r="D244" s="153">
        <v>153087.25</v>
      </c>
      <c r="E244" s="151">
        <f t="shared" si="13"/>
        <v>19.385477062569691</v>
      </c>
      <c r="F244" s="30"/>
    </row>
    <row r="245" spans="1:6" s="1" customFormat="1" x14ac:dyDescent="0.2">
      <c r="A245" s="43" t="s">
        <v>266</v>
      </c>
      <c r="B245" s="148">
        <v>1551317.31</v>
      </c>
      <c r="C245" s="148">
        <f>C246</f>
        <v>1189269.3999999999</v>
      </c>
      <c r="D245" s="148">
        <f>D246</f>
        <v>0</v>
      </c>
      <c r="E245" s="150">
        <f t="shared" si="13"/>
        <v>0</v>
      </c>
      <c r="F245" s="30"/>
    </row>
    <row r="246" spans="1:6" s="1" customFormat="1" x14ac:dyDescent="0.2">
      <c r="A246" s="42" t="s">
        <v>267</v>
      </c>
      <c r="B246" s="153">
        <v>1489269.4</v>
      </c>
      <c r="C246" s="153">
        <v>1189269.3999999999</v>
      </c>
      <c r="D246" s="153">
        <v>0</v>
      </c>
      <c r="E246" s="151">
        <f t="shared" si="13"/>
        <v>0</v>
      </c>
      <c r="F246" s="30"/>
    </row>
    <row r="247" spans="1:6" s="1" customFormat="1" ht="25.5" x14ac:dyDescent="0.2">
      <c r="A247" s="42" t="s">
        <v>272</v>
      </c>
      <c r="B247" s="153">
        <v>62047.91</v>
      </c>
      <c r="C247" s="153">
        <v>0</v>
      </c>
      <c r="D247" s="153">
        <v>0</v>
      </c>
      <c r="E247" s="151" t="s">
        <v>256</v>
      </c>
      <c r="F247" s="30"/>
    </row>
    <row r="248" spans="1:6" s="1" customFormat="1" x14ac:dyDescent="0.2">
      <c r="A248" s="160" t="s">
        <v>81</v>
      </c>
      <c r="B248" s="149">
        <v>682192.8</v>
      </c>
      <c r="C248" s="149">
        <f>SUM(C249,C252,C255,C261,C263,C265,C267)</f>
        <v>682192.8</v>
      </c>
      <c r="D248" s="149">
        <f>SUM(D249,D252,D255,D261,D263,D265,D267)</f>
        <v>21854.42</v>
      </c>
      <c r="E248" s="176">
        <f t="shared" si="13"/>
        <v>3.2035547721992956</v>
      </c>
      <c r="F248" s="30"/>
    </row>
    <row r="249" spans="1:6" s="1" customFormat="1" x14ac:dyDescent="0.2">
      <c r="A249" s="43" t="s">
        <v>70</v>
      </c>
      <c r="B249" s="148">
        <f>SUM(B250:B251)</f>
        <v>33876.94</v>
      </c>
      <c r="C249" s="148">
        <f>SUM(C250:C251)</f>
        <v>44826.57</v>
      </c>
      <c r="D249" s="148">
        <f>SUM(D250:D251)</f>
        <v>3664.2999999999997</v>
      </c>
      <c r="E249" s="150">
        <f t="shared" si="13"/>
        <v>8.1743929995089957</v>
      </c>
      <c r="F249" s="30"/>
    </row>
    <row r="250" spans="1:6" s="1" customFormat="1" x14ac:dyDescent="0.2">
      <c r="A250" s="42" t="s">
        <v>11</v>
      </c>
      <c r="B250" s="153">
        <v>989.89</v>
      </c>
      <c r="C250" s="153">
        <v>989.89</v>
      </c>
      <c r="D250" s="153">
        <v>45.2</v>
      </c>
      <c r="E250" s="151">
        <f t="shared" si="13"/>
        <v>4.566163917202922</v>
      </c>
      <c r="F250" s="30"/>
    </row>
    <row r="251" spans="1:6" s="1" customFormat="1" x14ac:dyDescent="0.2">
      <c r="A251" s="42" t="s">
        <v>13</v>
      </c>
      <c r="B251" s="153">
        <v>32887.050000000003</v>
      </c>
      <c r="C251" s="153">
        <v>43836.68</v>
      </c>
      <c r="D251" s="153">
        <v>3619.1</v>
      </c>
      <c r="E251" s="151">
        <f t="shared" si="13"/>
        <v>8.2558715669161078</v>
      </c>
      <c r="F251" s="30"/>
    </row>
    <row r="252" spans="1:6" s="1" customFormat="1" x14ac:dyDescent="0.2">
      <c r="A252" s="43" t="s">
        <v>72</v>
      </c>
      <c r="B252" s="148">
        <f>SUM(B253:B254)</f>
        <v>9814.8499999999985</v>
      </c>
      <c r="C252" s="148">
        <f>SUM(C253:C254)</f>
        <v>9814.8499999999985</v>
      </c>
      <c r="D252" s="148">
        <f>SUM(D253:D254)</f>
        <v>0</v>
      </c>
      <c r="E252" s="150">
        <f t="shared" si="13"/>
        <v>0</v>
      </c>
      <c r="F252" s="30"/>
    </row>
    <row r="253" spans="1:6" s="1" customFormat="1" ht="25.5" x14ac:dyDescent="0.2">
      <c r="A253" s="42" t="s">
        <v>73</v>
      </c>
      <c r="B253" s="153">
        <v>4578.9399999999996</v>
      </c>
      <c r="C253" s="153">
        <v>4578.9399999999996</v>
      </c>
      <c r="D253" s="153">
        <v>0</v>
      </c>
      <c r="E253" s="151">
        <f t="shared" si="13"/>
        <v>0</v>
      </c>
      <c r="F253" s="30"/>
    </row>
    <row r="254" spans="1:6" s="1" customFormat="1" x14ac:dyDescent="0.2">
      <c r="A254" s="42" t="s">
        <v>17</v>
      </c>
      <c r="B254" s="153">
        <v>5235.91</v>
      </c>
      <c r="C254" s="153">
        <v>5235.91</v>
      </c>
      <c r="D254" s="153">
        <v>0</v>
      </c>
      <c r="E254" s="151">
        <f t="shared" si="13"/>
        <v>0</v>
      </c>
      <c r="F254" s="30"/>
    </row>
    <row r="255" spans="1:6" s="1" customFormat="1" x14ac:dyDescent="0.2">
      <c r="A255" s="43" t="s">
        <v>74</v>
      </c>
      <c r="B255" s="148">
        <f>SUM(B256:B260)</f>
        <v>45834.09</v>
      </c>
      <c r="C255" s="148">
        <f>SUM(C256:C260)</f>
        <v>45834.09</v>
      </c>
      <c r="D255" s="148">
        <f>SUM(D256:D260)</f>
        <v>6102.29</v>
      </c>
      <c r="E255" s="150">
        <f t="shared" si="13"/>
        <v>13.313867472878812</v>
      </c>
      <c r="F255" s="30"/>
    </row>
    <row r="256" spans="1:6" s="1" customFormat="1" x14ac:dyDescent="0.2">
      <c r="A256" s="42" t="s">
        <v>98</v>
      </c>
      <c r="B256" s="153">
        <v>298.63</v>
      </c>
      <c r="C256" s="153">
        <v>298.63</v>
      </c>
      <c r="D256" s="153">
        <v>0</v>
      </c>
      <c r="E256" s="151">
        <f t="shared" si="13"/>
        <v>0</v>
      </c>
      <c r="F256" s="30"/>
    </row>
    <row r="257" spans="1:6" s="1" customFormat="1" x14ac:dyDescent="0.2">
      <c r="A257" s="42" t="s">
        <v>64</v>
      </c>
      <c r="B257" s="153">
        <v>2503.48</v>
      </c>
      <c r="C257" s="153">
        <v>2503.48</v>
      </c>
      <c r="D257" s="153">
        <v>380.75</v>
      </c>
      <c r="E257" s="151">
        <f t="shared" si="13"/>
        <v>15.208829309601036</v>
      </c>
      <c r="F257" s="30"/>
    </row>
    <row r="258" spans="1:6" s="1" customFormat="1" x14ac:dyDescent="0.2">
      <c r="A258" s="42" t="s">
        <v>23</v>
      </c>
      <c r="B258" s="153">
        <v>5474.82</v>
      </c>
      <c r="C258" s="153">
        <v>5474.82</v>
      </c>
      <c r="D258" s="153">
        <v>0</v>
      </c>
      <c r="E258" s="151">
        <f t="shared" si="13"/>
        <v>0</v>
      </c>
      <c r="F258" s="30"/>
    </row>
    <row r="259" spans="1:6" s="1" customFormat="1" x14ac:dyDescent="0.2">
      <c r="A259" s="42" t="s">
        <v>25</v>
      </c>
      <c r="B259" s="153">
        <v>20894.310000000001</v>
      </c>
      <c r="C259" s="153">
        <v>20894.310000000001</v>
      </c>
      <c r="D259" s="153">
        <v>1028.04</v>
      </c>
      <c r="E259" s="151">
        <f t="shared" si="13"/>
        <v>4.9201911908074489</v>
      </c>
      <c r="F259" s="30"/>
    </row>
    <row r="260" spans="1:6" s="1" customFormat="1" x14ac:dyDescent="0.2">
      <c r="A260" s="42" t="s">
        <v>27</v>
      </c>
      <c r="B260" s="153">
        <v>16662.849999999999</v>
      </c>
      <c r="C260" s="153">
        <v>16662.849999999999</v>
      </c>
      <c r="D260" s="153">
        <v>4693.5</v>
      </c>
      <c r="E260" s="151">
        <f t="shared" si="13"/>
        <v>28.167450346129264</v>
      </c>
      <c r="F260" s="30"/>
    </row>
    <row r="261" spans="1:6" s="1" customFormat="1" x14ac:dyDescent="0.2">
      <c r="A261" s="43" t="s">
        <v>90</v>
      </c>
      <c r="B261" s="148">
        <v>370.3</v>
      </c>
      <c r="C261" s="148">
        <f>C262</f>
        <v>370.3</v>
      </c>
      <c r="D261" s="148">
        <f>D262</f>
        <v>0</v>
      </c>
      <c r="E261" s="151">
        <f t="shared" si="13"/>
        <v>0</v>
      </c>
      <c r="F261" s="30"/>
    </row>
    <row r="262" spans="1:6" s="1" customFormat="1" x14ac:dyDescent="0.2">
      <c r="A262" s="42" t="s">
        <v>30</v>
      </c>
      <c r="B262" s="153">
        <v>370.3</v>
      </c>
      <c r="C262" s="153">
        <v>370.3</v>
      </c>
      <c r="D262" s="153">
        <v>0</v>
      </c>
      <c r="E262" s="151">
        <f t="shared" si="13"/>
        <v>0</v>
      </c>
      <c r="F262" s="30"/>
    </row>
    <row r="263" spans="1:6" ht="25.5" x14ac:dyDescent="0.2">
      <c r="A263" s="43" t="s">
        <v>96</v>
      </c>
      <c r="B263" s="148">
        <v>179175.79</v>
      </c>
      <c r="C263" s="148">
        <f>C264</f>
        <v>179175.79</v>
      </c>
      <c r="D263" s="148">
        <f>D264</f>
        <v>858.35</v>
      </c>
      <c r="E263" s="150">
        <f t="shared" si="13"/>
        <v>0.47905467585771494</v>
      </c>
      <c r="F263" s="157"/>
    </row>
    <row r="264" spans="1:6" ht="25.5" x14ac:dyDescent="0.2">
      <c r="A264" s="42" t="s">
        <v>97</v>
      </c>
      <c r="B264" s="153">
        <v>179175.79</v>
      </c>
      <c r="C264" s="153">
        <v>179175.79</v>
      </c>
      <c r="D264" s="153">
        <v>858.35</v>
      </c>
      <c r="E264" s="151">
        <f t="shared" si="13"/>
        <v>0.47905467585771494</v>
      </c>
      <c r="F264" s="157"/>
    </row>
    <row r="265" spans="1:6" x14ac:dyDescent="0.2">
      <c r="A265" s="43" t="s">
        <v>92</v>
      </c>
      <c r="B265" s="148">
        <v>139358.95000000001</v>
      </c>
      <c r="C265" s="148">
        <f>C266</f>
        <v>139358.95000000001</v>
      </c>
      <c r="D265" s="148">
        <f>D266</f>
        <v>11229.48</v>
      </c>
      <c r="E265" s="150">
        <f t="shared" si="13"/>
        <v>8.0579539383728118</v>
      </c>
      <c r="F265" s="157"/>
    </row>
    <row r="266" spans="1:6" ht="25.5" x14ac:dyDescent="0.2">
      <c r="A266" s="42" t="s">
        <v>99</v>
      </c>
      <c r="B266" s="153">
        <v>139358.95000000001</v>
      </c>
      <c r="C266" s="153">
        <v>139358.95000000001</v>
      </c>
      <c r="D266" s="153">
        <v>11229.48</v>
      </c>
      <c r="E266" s="151">
        <f t="shared" si="13"/>
        <v>8.0579539383728118</v>
      </c>
      <c r="F266" s="157"/>
    </row>
    <row r="267" spans="1:6" x14ac:dyDescent="0.2">
      <c r="A267" s="43" t="s">
        <v>266</v>
      </c>
      <c r="B267" s="148">
        <v>273761.88</v>
      </c>
      <c r="C267" s="148">
        <f>C268</f>
        <v>262812.25</v>
      </c>
      <c r="D267" s="148">
        <f>D268</f>
        <v>0</v>
      </c>
      <c r="E267" s="150">
        <f t="shared" ref="E267:E268" si="14">D267/C267*100</f>
        <v>0</v>
      </c>
      <c r="F267" s="157"/>
    </row>
    <row r="268" spans="1:6" x14ac:dyDescent="0.2">
      <c r="A268" s="42" t="s">
        <v>267</v>
      </c>
      <c r="B268" s="153">
        <v>262812.25</v>
      </c>
      <c r="C268" s="153">
        <v>262812.25</v>
      </c>
      <c r="D268" s="153">
        <v>0</v>
      </c>
      <c r="E268" s="151">
        <f t="shared" si="14"/>
        <v>0</v>
      </c>
      <c r="F268" s="157"/>
    </row>
    <row r="269" spans="1:6" ht="25.5" x14ac:dyDescent="0.2">
      <c r="A269" s="42" t="s">
        <v>272</v>
      </c>
      <c r="B269" s="153">
        <v>10949.63</v>
      </c>
      <c r="C269" s="153">
        <v>0</v>
      </c>
      <c r="D269" s="153">
        <v>0</v>
      </c>
      <c r="E269" s="151" t="s">
        <v>256</v>
      </c>
      <c r="F269" s="157"/>
    </row>
    <row r="270" spans="1:6" x14ac:dyDescent="0.2">
      <c r="A270" s="160" t="s">
        <v>102</v>
      </c>
      <c r="B270" s="149">
        <v>0</v>
      </c>
      <c r="C270" s="149">
        <f>C271</f>
        <v>300000</v>
      </c>
      <c r="D270" s="149">
        <f>D271</f>
        <v>0</v>
      </c>
      <c r="E270" s="176">
        <f t="shared" si="13"/>
        <v>0</v>
      </c>
      <c r="F270" s="157"/>
    </row>
    <row r="271" spans="1:6" s="1" customFormat="1" x14ac:dyDescent="0.2">
      <c r="A271" s="43" t="s">
        <v>266</v>
      </c>
      <c r="B271" s="153">
        <v>0</v>
      </c>
      <c r="C271" s="153">
        <f>C272</f>
        <v>300000</v>
      </c>
      <c r="D271" s="153">
        <f>D272</f>
        <v>0</v>
      </c>
      <c r="E271" s="151">
        <f t="shared" si="13"/>
        <v>0</v>
      </c>
      <c r="F271" s="30"/>
    </row>
    <row r="272" spans="1:6" s="1" customFormat="1" x14ac:dyDescent="0.2">
      <c r="A272" s="42" t="s">
        <v>267</v>
      </c>
      <c r="B272" s="153">
        <v>0</v>
      </c>
      <c r="C272" s="153">
        <v>300000</v>
      </c>
      <c r="D272" s="153">
        <v>0</v>
      </c>
      <c r="E272" s="151">
        <f t="shared" si="13"/>
        <v>0</v>
      </c>
      <c r="F272" s="30"/>
    </row>
    <row r="273" spans="1:6" s="1" customFormat="1" x14ac:dyDescent="0.2">
      <c r="A273" s="166" t="s">
        <v>270</v>
      </c>
      <c r="B273" s="152">
        <v>10989.85</v>
      </c>
      <c r="C273" s="152">
        <v>12082.44</v>
      </c>
      <c r="D273" s="152">
        <v>0</v>
      </c>
      <c r="E273" s="152">
        <v>0</v>
      </c>
      <c r="F273" s="30"/>
    </row>
    <row r="274" spans="1:6" s="1" customFormat="1" ht="25.5" x14ac:dyDescent="0.2">
      <c r="A274" s="159" t="s">
        <v>100</v>
      </c>
      <c r="B274" s="147">
        <v>7489.85</v>
      </c>
      <c r="C274" s="147">
        <f>SUM(C275,C278)</f>
        <v>8582.44</v>
      </c>
      <c r="D274" s="147">
        <f>SUM(D275,D278)</f>
        <v>0</v>
      </c>
      <c r="E274" s="147">
        <f t="shared" si="13"/>
        <v>0</v>
      </c>
      <c r="F274" s="30"/>
    </row>
    <row r="275" spans="1:6" s="1" customFormat="1" x14ac:dyDescent="0.2">
      <c r="A275" s="160" t="s">
        <v>60</v>
      </c>
      <c r="B275" s="149">
        <v>0</v>
      </c>
      <c r="C275" s="149">
        <f>C276</f>
        <v>1092.5899999999999</v>
      </c>
      <c r="D275" s="149">
        <f>D276</f>
        <v>0</v>
      </c>
      <c r="E275" s="149">
        <f t="shared" si="13"/>
        <v>0</v>
      </c>
      <c r="F275" s="30"/>
    </row>
    <row r="276" spans="1:6" s="1" customFormat="1" x14ac:dyDescent="0.2">
      <c r="A276" s="43" t="s">
        <v>58</v>
      </c>
      <c r="B276" s="148">
        <v>0</v>
      </c>
      <c r="C276" s="148">
        <f>C277</f>
        <v>1092.5899999999999</v>
      </c>
      <c r="D276" s="148">
        <f>D277</f>
        <v>0</v>
      </c>
      <c r="E276" s="150">
        <f t="shared" si="13"/>
        <v>0</v>
      </c>
      <c r="F276" s="30"/>
    </row>
    <row r="277" spans="1:6" s="1" customFormat="1" x14ac:dyDescent="0.2">
      <c r="A277" s="42" t="s">
        <v>61</v>
      </c>
      <c r="B277" s="153">
        <v>0</v>
      </c>
      <c r="C277" s="153">
        <v>1092.5899999999999</v>
      </c>
      <c r="D277" s="153">
        <v>0</v>
      </c>
      <c r="E277" s="151">
        <f t="shared" si="13"/>
        <v>0</v>
      </c>
      <c r="F277" s="30"/>
    </row>
    <row r="278" spans="1:6" s="1" customFormat="1" x14ac:dyDescent="0.2">
      <c r="A278" s="160" t="s">
        <v>91</v>
      </c>
      <c r="B278" s="149">
        <v>7489.95</v>
      </c>
      <c r="C278" s="149">
        <f>C279</f>
        <v>7489.85</v>
      </c>
      <c r="D278" s="149">
        <f>D279</f>
        <v>0</v>
      </c>
      <c r="E278" s="149">
        <f t="shared" si="13"/>
        <v>0</v>
      </c>
      <c r="F278" s="30"/>
    </row>
    <row r="279" spans="1:6" s="1" customFormat="1" x14ac:dyDescent="0.2">
      <c r="A279" s="43" t="s">
        <v>58</v>
      </c>
      <c r="B279" s="153">
        <v>7489.95</v>
      </c>
      <c r="C279" s="153">
        <f>C280</f>
        <v>7489.85</v>
      </c>
      <c r="D279" s="153">
        <f>D280</f>
        <v>0</v>
      </c>
      <c r="E279" s="150">
        <f t="shared" ref="E279:E285" si="15">D279/C279*100</f>
        <v>0</v>
      </c>
      <c r="F279" s="30"/>
    </row>
    <row r="280" spans="1:6" s="1" customFormat="1" x14ac:dyDescent="0.2">
      <c r="A280" s="42" t="s">
        <v>61</v>
      </c>
      <c r="B280" s="153">
        <v>7489.95</v>
      </c>
      <c r="C280" s="153">
        <v>7489.85</v>
      </c>
      <c r="D280" s="153">
        <v>0</v>
      </c>
      <c r="E280" s="151">
        <f t="shared" si="15"/>
        <v>0</v>
      </c>
      <c r="F280" s="30"/>
    </row>
    <row r="281" spans="1:6" ht="25.5" x14ac:dyDescent="0.2">
      <c r="A281" s="159" t="s">
        <v>104</v>
      </c>
      <c r="B281" s="147">
        <v>3500</v>
      </c>
      <c r="C281" s="147">
        <f t="shared" ref="C281:D283" si="16">C282</f>
        <v>3500</v>
      </c>
      <c r="D281" s="147">
        <f t="shared" si="16"/>
        <v>0</v>
      </c>
      <c r="E281" s="147">
        <f t="shared" si="15"/>
        <v>0</v>
      </c>
      <c r="F281" s="157"/>
    </row>
    <row r="282" spans="1:6" x14ac:dyDescent="0.2">
      <c r="A282" s="160" t="s">
        <v>91</v>
      </c>
      <c r="B282" s="149">
        <v>3500</v>
      </c>
      <c r="C282" s="149">
        <f t="shared" si="16"/>
        <v>3500</v>
      </c>
      <c r="D282" s="149">
        <f t="shared" si="16"/>
        <v>0</v>
      </c>
      <c r="E282" s="149">
        <f t="shared" si="15"/>
        <v>0</v>
      </c>
      <c r="F282" s="157"/>
    </row>
    <row r="283" spans="1:6" x14ac:dyDescent="0.2">
      <c r="A283" s="43" t="s">
        <v>58</v>
      </c>
      <c r="B283" s="148">
        <v>3500</v>
      </c>
      <c r="C283" s="148">
        <f t="shared" si="16"/>
        <v>3500</v>
      </c>
      <c r="D283" s="148">
        <f t="shared" si="16"/>
        <v>0</v>
      </c>
      <c r="E283" s="150">
        <f t="shared" si="15"/>
        <v>0</v>
      </c>
      <c r="F283" s="177"/>
    </row>
    <row r="284" spans="1:6" x14ac:dyDescent="0.2">
      <c r="A284" s="42" t="s">
        <v>61</v>
      </c>
      <c r="B284" s="153">
        <v>3500</v>
      </c>
      <c r="C284" s="153">
        <v>3500</v>
      </c>
      <c r="D284" s="153">
        <v>0</v>
      </c>
      <c r="E284" s="151">
        <f t="shared" si="15"/>
        <v>0</v>
      </c>
      <c r="F284" s="177"/>
    </row>
    <row r="285" spans="1:6" x14ac:dyDescent="0.2">
      <c r="A285" s="178" t="s">
        <v>62</v>
      </c>
      <c r="B285" s="154">
        <v>13881842.890000001</v>
      </c>
      <c r="C285" s="154">
        <f>SUM(C5,C36,C40,C53,C61,C167,C172,C176,C181,C222,C274,C281)</f>
        <v>13842904.779999999</v>
      </c>
      <c r="D285" s="154">
        <f>SUM(D5,D36,D40,D53,D61,D167,D172,D176,D181,D222,D274,D281)</f>
        <v>1013786.77</v>
      </c>
      <c r="E285" s="149">
        <f t="shared" si="15"/>
        <v>7.3235118359313027</v>
      </c>
      <c r="F285" s="17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AB66-3B41-4716-9FBE-2E164C5A00DD}">
  <dimension ref="A1:F12"/>
  <sheetViews>
    <sheetView workbookViewId="0">
      <selection activeCell="B17" sqref="B17"/>
    </sheetView>
  </sheetViews>
  <sheetFormatPr defaultRowHeight="15" x14ac:dyDescent="0.25"/>
  <cols>
    <col min="1" max="1" width="23" customWidth="1"/>
    <col min="2" max="2" width="20.5703125" customWidth="1"/>
    <col min="3" max="3" width="19.5703125" customWidth="1"/>
    <col min="4" max="4" width="17.85546875" customWidth="1"/>
    <col min="5" max="5" width="14.140625" customWidth="1"/>
    <col min="6" max="6" width="16.5703125" customWidth="1"/>
  </cols>
  <sheetData>
    <row r="1" spans="1:6" x14ac:dyDescent="0.25">
      <c r="A1" s="30"/>
      <c r="B1" s="30"/>
      <c r="C1" s="30"/>
      <c r="D1" s="30"/>
      <c r="E1" s="30"/>
      <c r="F1" s="30"/>
    </row>
    <row r="2" spans="1:6" ht="15.75" x14ac:dyDescent="0.25">
      <c r="A2" s="198" t="s">
        <v>278</v>
      </c>
      <c r="B2" s="198"/>
      <c r="C2" s="198"/>
      <c r="D2" s="198"/>
      <c r="E2" s="198"/>
      <c r="F2" s="198"/>
    </row>
    <row r="3" spans="1:6" x14ac:dyDescent="0.25">
      <c r="A3" s="30"/>
      <c r="B3" s="30"/>
      <c r="C3" s="30"/>
      <c r="D3" s="30"/>
      <c r="E3" s="30"/>
      <c r="F3" s="30"/>
    </row>
    <row r="4" spans="1:6" ht="25.5" x14ac:dyDescent="0.25">
      <c r="A4" s="180" t="s">
        <v>279</v>
      </c>
      <c r="B4" s="181" t="s">
        <v>251</v>
      </c>
      <c r="C4" s="181" t="s">
        <v>280</v>
      </c>
      <c r="D4" s="181" t="s">
        <v>250</v>
      </c>
      <c r="E4" s="181" t="s">
        <v>281</v>
      </c>
      <c r="F4" s="181" t="s">
        <v>281</v>
      </c>
    </row>
    <row r="5" spans="1:6" x14ac:dyDescent="0.25">
      <c r="A5" s="180">
        <v>1</v>
      </c>
      <c r="B5" s="181">
        <v>2</v>
      </c>
      <c r="C5" s="181">
        <v>3</v>
      </c>
      <c r="D5" s="181">
        <v>4</v>
      </c>
      <c r="E5" s="181" t="s">
        <v>282</v>
      </c>
      <c r="F5" s="181" t="s">
        <v>283</v>
      </c>
    </row>
    <row r="6" spans="1:6" x14ac:dyDescent="0.25">
      <c r="A6" s="186" t="s">
        <v>284</v>
      </c>
      <c r="B6" s="187">
        <v>931234.3</v>
      </c>
      <c r="C6" s="187">
        <v>13842904.779999999</v>
      </c>
      <c r="D6" s="187">
        <v>1013786.77</v>
      </c>
      <c r="E6" s="187">
        <f>D6/B6*100</f>
        <v>108.86484421804481</v>
      </c>
      <c r="F6" s="187">
        <f>D6/C6*100</f>
        <v>7.3235118359313027</v>
      </c>
    </row>
    <row r="7" spans="1:6" x14ac:dyDescent="0.25">
      <c r="A7" s="182" t="s">
        <v>285</v>
      </c>
      <c r="B7" s="188">
        <v>931234.3</v>
      </c>
      <c r="C7" s="189">
        <v>13842904.779999999</v>
      </c>
      <c r="D7" s="189">
        <v>1013786.77</v>
      </c>
      <c r="E7" s="187">
        <f t="shared" ref="E7:E8" si="0">D7/B7*100</f>
        <v>108.86484421804481</v>
      </c>
      <c r="F7" s="187">
        <f t="shared" ref="F7:F8" si="1">D7/C7*100</f>
        <v>7.3235118359313027</v>
      </c>
    </row>
    <row r="8" spans="1:6" ht="25.5" x14ac:dyDescent="0.25">
      <c r="A8" s="183" t="s">
        <v>286</v>
      </c>
      <c r="B8" s="190">
        <v>931234.3</v>
      </c>
      <c r="C8" s="191">
        <v>13842904.779999999</v>
      </c>
      <c r="D8" s="184">
        <v>1013786.77</v>
      </c>
      <c r="E8" s="185">
        <f t="shared" si="0"/>
        <v>108.86484421804481</v>
      </c>
      <c r="F8" s="185">
        <f t="shared" si="1"/>
        <v>7.3235118359313027</v>
      </c>
    </row>
    <row r="9" spans="1:6" ht="15.75" x14ac:dyDescent="0.25">
      <c r="A9" s="27"/>
      <c r="B9" s="27"/>
      <c r="C9" s="27"/>
      <c r="D9" s="27"/>
      <c r="E9" s="27"/>
      <c r="F9" s="27"/>
    </row>
    <row r="10" spans="1:6" x14ac:dyDescent="0.25">
      <c r="A10" s="26"/>
      <c r="B10" s="26"/>
      <c r="C10" s="26"/>
      <c r="D10" s="26"/>
      <c r="E10" s="26"/>
      <c r="F10" s="26"/>
    </row>
    <row r="11" spans="1:6" ht="15.75" customHeight="1" x14ac:dyDescent="0.25"/>
    <row r="12" spans="1:6" ht="14.25" customHeight="1" x14ac:dyDescent="0.25"/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Prihodi i rashodi - ekon. klf.</vt:lpstr>
      <vt:lpstr>Prihodi i rashodi - izvori</vt:lpstr>
      <vt:lpstr>Prih i rash.-progr.,funk izvori</vt:lpstr>
      <vt:lpstr>Rashodi-funkcijska</vt:lpstr>
      <vt:lpstr>'Prih i rash.-progr.,funk izvori'!Ispis_naslova</vt:lpstr>
      <vt:lpstr>'Prihodi i rashodi - ekon. klf.'!Ispis_naslova</vt:lpstr>
      <vt:lpstr>'Prihodi i rashodi - izvori'!Podrucje_ispisa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subject/>
  <dc:creator>Korisnik</dc:creator>
  <cp:keywords/>
  <dc:description/>
  <cp:lastModifiedBy>Korisnik</cp:lastModifiedBy>
  <cp:revision/>
  <cp:lastPrinted>2023-03-20T12:25:53Z</cp:lastPrinted>
  <dcterms:created xsi:type="dcterms:W3CDTF">2022-02-23T11:39:51Z</dcterms:created>
  <dcterms:modified xsi:type="dcterms:W3CDTF">2023-07-19T08:56:46Z</dcterms:modified>
  <cp:category/>
  <cp:contentStatus/>
</cp:coreProperties>
</file>