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<sst xmlns="http://schemas.openxmlformats.org/spreadsheetml/2006/main" count="146" uniqueCount="108">
  <si>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</si>
  <si>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</si>
  <si>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</si>
  <si>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</si>
  <si>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</si>
  <si>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</si>
  <si>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</si>
  <si>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Naknade ostalih troškova</t>
  </si>
  <si>
    <t>MEDICINSKA ŠKOLA ANTE KUZMANIĆA ZADAR</t>
  </si>
  <si>
    <t>DR. FRANJE TUĐMANA 24 G</t>
  </si>
  <si>
    <t>ZADAR</t>
  </si>
  <si>
    <t>OIB: 00579855113</t>
  </si>
  <si>
    <t>Aktivnost A2204-07 ADMINISTRACIJA I UPRAVLJANJE</t>
  </si>
  <si>
    <t xml:space="preserve">Rashodi za zaposlene </t>
  </si>
  <si>
    <t>Plaće</t>
  </si>
  <si>
    <t>IZVRŠENJE FINANCIJSKOG PLANA 2021</t>
  </si>
  <si>
    <t>Plaće za redovan rad</t>
  </si>
  <si>
    <t xml:space="preserve">Ostali rashodi za zaposlene </t>
  </si>
  <si>
    <t>Doprinosi za obvezno zdravstveno osiguranje</t>
  </si>
  <si>
    <t>Ugovori o djelu - vanjski suradnici</t>
  </si>
  <si>
    <t>Novč.nakn.posl.zbog nezap.osob s inval.</t>
  </si>
  <si>
    <t>Aktivnost A2204-01 DJELATNOST SREDNJIH ŠKOLA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</si>
  <si>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</si>
  <si>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</si>
  <si>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</si>
  <si>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</si>
  <si>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</si>
  <si>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</si>
  <si>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</si>
  <si>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</t>
  </si>
  <si>
    <t>Službena, radna i zaštitna odjeća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</si>
  <si>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</si>
  <si>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</si>
  <si>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</si>
  <si>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</si>
  <si>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</si>
  <si>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</si>
  <si>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usl.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</si>
  <si>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</si>
  <si>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</si>
  <si>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</si>
  <si>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</si>
  <si>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</si>
  <si>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</si>
  <si>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Financijski rashodi</t>
  </si>
  <si>
    <t>Bankarske usl. I usl. platnog prometa</t>
  </si>
  <si>
    <t>Zatezne kamate</t>
  </si>
  <si>
    <t>Kapitalni projekt K2204-02 Opremanje poslovnih prostorija</t>
  </si>
  <si>
    <t>Ostala nematerijalna proizvedena imovina</t>
  </si>
  <si>
    <t>Tekući projekt: T2204-04 Hitne intervencije u srednjim školama</t>
  </si>
  <si>
    <t>Uredska oprema i namještaj</t>
  </si>
  <si>
    <t>Aktivnost A2205-05 Portal srednjih škola Riva On</t>
  </si>
  <si>
    <t>Aktivnost A2205-12 Podizanje kvalitete i standarda u školstvu</t>
  </si>
  <si>
    <t>Ostali nenavedeni rashodi za zaposlene</t>
  </si>
  <si>
    <t>Naknade za prijevoz i rad na terenu</t>
  </si>
  <si>
    <t>Seminari, savjetovanja</t>
  </si>
  <si>
    <t>Službena i zaštitna odjeća</t>
  </si>
  <si>
    <t>Naknade troškova osob. izvan radn. odnosa</t>
  </si>
  <si>
    <t>Oprema za održavanje i zaštitu</t>
  </si>
  <si>
    <t>Uređaji strojevi i oprema za ost. namjene</t>
  </si>
  <si>
    <t>Knjige</t>
  </si>
  <si>
    <t>Aktivnost A2205-13 Financiranje udžbenika učenicima deficitarnih zanimanja</t>
  </si>
  <si>
    <t>Udžbenici</t>
  </si>
  <si>
    <t>Tekući projekt: T2205-33 Projekt e-škole</t>
  </si>
  <si>
    <t>Tekući projekt T 4302-25 Inkluzija - korak bliže društvu bez prepreka</t>
  </si>
  <si>
    <t>Prijevoz na posao i s posla</t>
  </si>
  <si>
    <t>Tekući projekt T 4302-52 Projekt od mjere do karijere - Pripravništvo</t>
  </si>
  <si>
    <t>Naknada za prijevoz na posao</t>
  </si>
  <si>
    <t>Kapitalni projekt K4302-80 Projekt uspostava Regionalnog centra kompetentnosti</t>
  </si>
  <si>
    <t>Ostale usluge promidžbe i informiranja</t>
  </si>
  <si>
    <t>Ostale intelektualne usluge</t>
  </si>
  <si>
    <t>Zgrade znanstvenih i obrazovnih institucija</t>
  </si>
  <si>
    <t>Tekući projekt T4302-99 Projekt Medicinska + SS Medicinska</t>
  </si>
  <si>
    <t>Ostali materijal i sirovine</t>
  </si>
  <si>
    <t>Električna energija</t>
  </si>
  <si>
    <t>Usluge telefona, telefaksa</t>
  </si>
  <si>
    <t>Opskrba vodom</t>
  </si>
  <si>
    <t>Ostale najamnine i zakupnine</t>
  </si>
  <si>
    <t>Tek. pomoći prorač. korisnicima DP temeljem prijenosa sredstava</t>
  </si>
  <si>
    <t>Tekuće donacije iz EU sredstava</t>
  </si>
  <si>
    <t>Aktivnost A2205-07 Stručno osposob. za rad bez zasniv. radnog odnosa</t>
  </si>
  <si>
    <t>Uredski materijal</t>
  </si>
  <si>
    <t>Kap. pomoći prorač. Korisnicima ŽP temeljem prijenosa sredstava</t>
  </si>
  <si>
    <t>Oprema</t>
  </si>
  <si>
    <t>Dodatna ulaganja na građ. Objektima</t>
  </si>
  <si>
    <t xml:space="preserve">Doprinos za obvezno zdravstveno osiguranje </t>
  </si>
  <si>
    <t>Dnevnice za službeni put u zemlji</t>
  </si>
  <si>
    <t>Ostale nespomenute usluge</t>
  </si>
  <si>
    <t>Tek. pomoći prorač. korisnicima ŽP temeljem prijenosa sredstava</t>
  </si>
  <si>
    <t>Tekući prijenosi između prorač. korisn. Istog proračuna tem. prijen. EU sre</t>
  </si>
  <si>
    <t>Kombi vozila</t>
  </si>
  <si>
    <t xml:space="preserve">Doprinos za obvezno zdravstveno osiguranje zaštite zdravlja na radu </t>
  </si>
  <si>
    <t>Naknade za prijevoz na posao i s posla</t>
  </si>
  <si>
    <t>Subven.trg.društ.,zadrugama,poljop.i obrtnicima iz EU sredstava</t>
  </si>
  <si>
    <t>Aktivnost A2205-01 Javne potrebe u prosvjeti - korisnici u SŠ</t>
  </si>
  <si>
    <t>Ostali nespomenuti rashodi</t>
  </si>
  <si>
    <t>KONTO</t>
  </si>
  <si>
    <t>NAZIV</t>
  </si>
  <si>
    <t>PLAN 2021</t>
  </si>
  <si>
    <t>REBALANS 1 2021</t>
  </si>
  <si>
    <t>OSTVARENJE/IZVRŠENJE 2021.</t>
  </si>
  <si>
    <t>INDEKS</t>
  </si>
  <si>
    <t>OSTVARENJE/IZVRŠENJE 2020.</t>
  </si>
  <si>
    <t>SVEUKUPNO</t>
  </si>
  <si>
    <t>Ostala komunikacijska oprema</t>
  </si>
  <si>
    <t>Zadar, 21.03.2022.</t>
  </si>
  <si>
    <t>Ravnatelj:</t>
  </si>
  <si>
    <t>Anita Basioli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</si>
</sst>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17" fillId="34" borderId="7" applyNumberFormat="0" applyAlignment="0" applyProtection="0"/>
    <xf numFmtId="0" fontId="31" fillId="42" borderId="8" applyNumberFormat="0" applyAlignment="0" applyProtection="0"/>
    <xf numFmtId="0" fontId="15" fillId="0" borderId="9" applyNumberFormat="0" applyFill="0" applyAlignment="0" applyProtection="0"/>
    <xf numFmtId="0" fontId="3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6" fillId="44" borderId="0" applyNumberFormat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9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38" fillId="45" borderId="14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43" fontId="3" fillId="0" borderId="0" xfId="0" applyNumberFormat="1" applyFont="1" applyFill="1" applyBorder="1" applyAlignment="1" applyProtection="1">
      <alignment wrapText="1"/>
      <protection/>
    </xf>
    <xf numFmtId="43" fontId="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/>
      <protection/>
    </xf>
    <xf numFmtId="43" fontId="20" fillId="0" borderId="0" xfId="0" applyNumberFormat="1" applyFont="1" applyFill="1" applyBorder="1" applyAlignment="1" applyProtection="1">
      <alignment wrapText="1"/>
      <protection/>
    </xf>
    <xf numFmtId="0" fontId="20" fillId="0" borderId="17" xfId="0" applyNumberFormat="1" applyFont="1" applyFill="1" applyBorder="1" applyAlignment="1" applyProtection="1">
      <alignment horizontal="left" vertical="center"/>
      <protection/>
    </xf>
    <xf numFmtId="43" fontId="20" fillId="0" borderId="17" xfId="0" applyNumberFormat="1" applyFont="1" applyFill="1" applyBorder="1" applyAlignment="1" applyProtection="1">
      <alignment horizontal="left" wrapText="1"/>
      <protection/>
    </xf>
    <xf numFmtId="43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18" xfId="0" applyNumberFormat="1" applyFont="1" applyFill="1" applyBorder="1" applyAlignment="1" applyProtection="1">
      <alignment horizontal="left"/>
      <protection/>
    </xf>
    <xf numFmtId="0" fontId="20" fillId="0" borderId="18" xfId="0" applyNumberFormat="1" applyFont="1" applyFill="1" applyBorder="1" applyAlignment="1" applyProtection="1">
      <alignment/>
      <protection/>
    </xf>
    <xf numFmtId="43" fontId="20" fillId="0" borderId="18" xfId="0" applyNumberFormat="1" applyFont="1" applyFill="1" applyBorder="1" applyAlignment="1" applyProtection="1">
      <alignment horizontal="center" vertical="center" wrapText="1"/>
      <protection/>
    </xf>
    <xf numFmtId="43" fontId="20" fillId="0" borderId="17" xfId="0" applyNumberFormat="1" applyFont="1" applyFill="1" applyBorder="1" applyAlignment="1" applyProtection="1">
      <alignment/>
      <protection/>
    </xf>
    <xf numFmtId="0" fontId="20" fillId="0" borderId="17" xfId="0" applyNumberFormat="1" applyFont="1" applyFill="1" applyBorder="1" applyAlignment="1" applyProtection="1">
      <alignment horizontal="left"/>
      <protection/>
    </xf>
    <xf numFmtId="0" fontId="20" fillId="0" borderId="17" xfId="0" applyNumberFormat="1" applyFont="1" applyFill="1" applyBorder="1" applyAlignment="1" applyProtection="1">
      <alignment/>
      <protection/>
    </xf>
    <xf numFmtId="43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/>
      <protection/>
    </xf>
    <xf numFmtId="43" fontId="3" fillId="0" borderId="17" xfId="0" applyNumberFormat="1" applyFont="1" applyFill="1" applyBorder="1" applyAlignment="1" applyProtection="1">
      <alignment horizontal="center" vertical="center" wrapText="1"/>
      <protection/>
    </xf>
    <xf numFmtId="43" fontId="3" fillId="0" borderId="17" xfId="0" applyNumberFormat="1" applyFont="1" applyFill="1" applyBorder="1" applyAlignment="1" applyProtection="1">
      <alignment/>
      <protection/>
    </xf>
    <xf numFmtId="0" fontId="20" fillId="0" borderId="17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wrapText="1"/>
      <protection/>
    </xf>
    <xf numFmtId="43" fontId="3" fillId="0" borderId="17" xfId="0" applyNumberFormat="1" applyFont="1" applyFill="1" applyBorder="1" applyAlignment="1" applyProtection="1">
      <alignment wrapText="1"/>
      <protection/>
    </xf>
    <xf numFmtId="43" fontId="20" fillId="0" borderId="17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 wrapText="1"/>
      <protection/>
    </xf>
    <xf numFmtId="43" fontId="3" fillId="0" borderId="18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/>
      <protection/>
    </xf>
    <xf numFmtId="44" fontId="3" fillId="0" borderId="17" xfId="0" applyNumberFormat="1" applyFont="1" applyFill="1" applyBorder="1" applyAlignment="1" applyProtection="1">
      <alignment wrapText="1"/>
      <protection/>
    </xf>
    <xf numFmtId="43" fontId="3" fillId="0" borderId="18" xfId="0" applyNumberFormat="1" applyFont="1" applyFill="1" applyBorder="1" applyAlignment="1" applyProtection="1">
      <alignment horizontal="left" wrapText="1"/>
      <protection/>
    </xf>
    <xf numFmtId="0" fontId="3" fillId="0" borderId="17" xfId="0" applyNumberFormat="1" applyFont="1" applyFill="1" applyBorder="1" applyAlignment="1" applyProtection="1">
      <alignment horizontal="left" wrapText="1"/>
      <protection/>
    </xf>
    <xf numFmtId="43" fontId="3" fillId="0" borderId="17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3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left"/>
      <protection/>
    </xf>
    <xf numFmtId="0" fontId="20" fillId="0" borderId="20" xfId="0" applyNumberFormat="1" applyFont="1" applyFill="1" applyBorder="1" applyAlignment="1" applyProtection="1">
      <alignment horizontal="left"/>
      <protection/>
    </xf>
    <xf numFmtId="0" fontId="20" fillId="0" borderId="21" xfId="0" applyNumberFormat="1" applyFont="1" applyFill="1" applyBorder="1" applyAlignment="1" applyProtection="1">
      <alignment horizontal="left"/>
      <protection/>
    </xf>
    <xf numFmtId="0" fontId="20" fillId="0" borderId="17" xfId="0" applyNumberFormat="1" applyFont="1" applyFill="1" applyBorder="1" applyAlignment="1" applyProtection="1">
      <alignment horizontal="left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Obično_List4" xfId="87"/>
    <cellStyle name="Percent" xfId="88"/>
    <cellStyle name="Povezana ćelija" xfId="89"/>
    <cellStyle name="Followed Hyperlink" xfId="90"/>
    <cellStyle name="Provjera ćelije" xfId="91"/>
    <cellStyle name="Tekst objašnjenja" xfId="92"/>
    <cellStyle name="Tekst upozorenja" xfId="93"/>
    <cellStyle name="Total" xfId="94"/>
    <cellStyle name="Ukupni zbroj" xfId="95"/>
    <cellStyle name="Unos" xfId="96"/>
    <cellStyle name="Currency" xfId="97"/>
    <cellStyle name="Currency [0]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1"/>
  <sheetViews>
    <sheetView tabSelected="1" view="pageBreakPreview" zoomScale="60" zoomScaleNormal="98" workbookViewId="0" topLeftCell="A1">
      <selection activeCell="A147" sqref="A147:IV164"/>
    </sheetView>
  </sheetViews>
  <sheetFormatPr defaultColWidth="9.140625" defaultRowHeight="12.75"/>
  <cols>
    <col min="1" max="1" width="14.421875" style="3" customWidth="1"/>
    <col min="2" max="2" width="46.140625" style="4" bestFit="1" customWidth="1"/>
    <col min="3" max="3" width="23.28125" style="5" bestFit="1" customWidth="1"/>
    <col min="4" max="5" width="17.28125" style="5" bestFit="1" customWidth="1"/>
    <col min="6" max="6" width="23.28125" style="5" bestFit="1" customWidth="1"/>
    <col min="7" max="7" width="11.7109375" style="6" bestFit="1" customWidth="1"/>
    <col min="9" max="9" width="13.7109375" style="0" bestFit="1" customWidth="1"/>
  </cols>
  <sheetData>
    <row r="2" ht="15">
      <c r="A2" s="3" t="s">
        <v>8</v>
      </c>
    </row>
    <row r="3" ht="15">
      <c r="A3" s="3" t="s">
        <v>9</v>
      </c>
    </row>
    <row r="4" ht="15">
      <c r="A4" s="3" t="s">
        <v>10</v>
      </c>
    </row>
    <row r="5" ht="15">
      <c r="A5" s="3" t="s">
        <v>11</v>
      </c>
    </row>
    <row r="7" spans="1:7" ht="15">
      <c r="A7" s="37" t="s">
        <v>15</v>
      </c>
      <c r="B7" s="37"/>
      <c r="C7" s="37"/>
      <c r="D7" s="37"/>
      <c r="E7" s="37"/>
      <c r="F7" s="37"/>
      <c r="G7" s="37"/>
    </row>
    <row r="8" spans="1:6" ht="15">
      <c r="A8" s="7"/>
      <c r="B8" s="8"/>
      <c r="C8" s="9"/>
      <c r="D8" s="9"/>
      <c r="E8" s="9"/>
      <c r="F8" s="9"/>
    </row>
    <row r="9" spans="1:7" ht="30">
      <c r="A9" s="10" t="s">
        <v>96</v>
      </c>
      <c r="B9" s="10" t="s">
        <v>97</v>
      </c>
      <c r="C9" s="11" t="s">
        <v>102</v>
      </c>
      <c r="D9" s="12" t="s">
        <v>98</v>
      </c>
      <c r="E9" s="12" t="s">
        <v>99</v>
      </c>
      <c r="F9" s="12" t="s">
        <v>100</v>
      </c>
      <c r="G9" s="12" t="s">
        <v>101</v>
      </c>
    </row>
    <row r="10" spans="1:7" ht="15">
      <c r="A10" s="41" t="s">
        <v>12</v>
      </c>
      <c r="B10" s="41"/>
      <c r="C10" s="41"/>
      <c r="D10" s="41"/>
      <c r="E10" s="41"/>
      <c r="F10" s="41"/>
      <c r="G10" s="41"/>
    </row>
    <row r="11" spans="1:7" ht="15">
      <c r="A11" s="13">
        <v>31</v>
      </c>
      <c r="B11" s="14" t="s">
        <v>13</v>
      </c>
      <c r="C11" s="15">
        <f>+C12+C14+C16</f>
        <v>6305348.68</v>
      </c>
      <c r="D11" s="15">
        <f>+D12+D14+D16</f>
        <v>9536466</v>
      </c>
      <c r="E11" s="15">
        <f>+E12+E14+E16</f>
        <v>9536466</v>
      </c>
      <c r="F11" s="15">
        <f>+F12+F14+F16+F18+F19</f>
        <v>7158225.68</v>
      </c>
      <c r="G11" s="16">
        <f aca="true" t="shared" si="0" ref="G11:G19">(F11/E11)*100</f>
        <v>75.06161800398597</v>
      </c>
    </row>
    <row r="12" spans="1:7" ht="15">
      <c r="A12" s="17">
        <v>311</v>
      </c>
      <c r="B12" s="18" t="s">
        <v>14</v>
      </c>
      <c r="C12" s="19">
        <f>+C13</f>
        <v>5148427.68</v>
      </c>
      <c r="D12" s="19">
        <f>+D13</f>
        <v>7284000</v>
      </c>
      <c r="E12" s="19">
        <f>+E13</f>
        <v>7284000</v>
      </c>
      <c r="F12" s="19">
        <f>+F13</f>
        <v>5663484.97</v>
      </c>
      <c r="G12" s="16">
        <f t="shared" si="0"/>
        <v>77.75240211422295</v>
      </c>
    </row>
    <row r="13" spans="1:7" ht="15">
      <c r="A13" s="20">
        <v>3111</v>
      </c>
      <c r="B13" s="21" t="s">
        <v>16</v>
      </c>
      <c r="C13" s="22">
        <v>5148427.68</v>
      </c>
      <c r="D13" s="22">
        <v>7284000</v>
      </c>
      <c r="E13" s="22">
        <v>7284000</v>
      </c>
      <c r="F13" s="22">
        <v>5663484.97</v>
      </c>
      <c r="G13" s="23">
        <f t="shared" si="0"/>
        <v>77.75240211422295</v>
      </c>
    </row>
    <row r="14" spans="1:7" ht="15">
      <c r="A14" s="17">
        <v>312</v>
      </c>
      <c r="B14" s="24" t="s">
        <v>17</v>
      </c>
      <c r="C14" s="19">
        <f>+C15</f>
        <v>298662.76</v>
      </c>
      <c r="D14" s="19">
        <f>+D15</f>
        <v>1275733</v>
      </c>
      <c r="E14" s="19">
        <f>+E15</f>
        <v>1275733</v>
      </c>
      <c r="F14" s="19">
        <f>+F15</f>
        <v>297174.87</v>
      </c>
      <c r="G14" s="16">
        <f t="shared" si="0"/>
        <v>23.294440921415376</v>
      </c>
    </row>
    <row r="15" spans="1:7" ht="15">
      <c r="A15" s="20">
        <v>3121</v>
      </c>
      <c r="B15" s="21" t="s">
        <v>17</v>
      </c>
      <c r="C15" s="22">
        <v>298662.76</v>
      </c>
      <c r="D15" s="22">
        <v>1275733</v>
      </c>
      <c r="E15" s="22">
        <v>1275733</v>
      </c>
      <c r="F15" s="22">
        <v>297174.87</v>
      </c>
      <c r="G15" s="23">
        <f t="shared" si="0"/>
        <v>23.294440921415376</v>
      </c>
    </row>
    <row r="16" spans="1:7" ht="15">
      <c r="A16" s="17">
        <v>313</v>
      </c>
      <c r="B16" s="18" t="s">
        <v>0</v>
      </c>
      <c r="C16" s="19">
        <f>+C17</f>
        <v>858258.24</v>
      </c>
      <c r="D16" s="19">
        <f>+D17</f>
        <v>976733</v>
      </c>
      <c r="E16" s="19">
        <f>+E17</f>
        <v>976733</v>
      </c>
      <c r="F16" s="19">
        <f>+F17</f>
        <v>944993.84</v>
      </c>
      <c r="G16" s="16">
        <f t="shared" si="0"/>
        <v>96.75047735665734</v>
      </c>
    </row>
    <row r="17" spans="1:7" ht="24" customHeight="1">
      <c r="A17" s="20">
        <v>31321</v>
      </c>
      <c r="B17" s="25" t="s">
        <v>18</v>
      </c>
      <c r="C17" s="22">
        <v>858258.24</v>
      </c>
      <c r="D17" s="22">
        <v>976733</v>
      </c>
      <c r="E17" s="22">
        <v>976733</v>
      </c>
      <c r="F17" s="22">
        <v>944993.84</v>
      </c>
      <c r="G17" s="23">
        <f t="shared" si="0"/>
        <v>96.75047735665734</v>
      </c>
    </row>
    <row r="18" spans="1:7" ht="15">
      <c r="A18" s="17">
        <v>32372</v>
      </c>
      <c r="B18" s="24" t="s">
        <v>19</v>
      </c>
      <c r="C18" s="19">
        <v>351058.69</v>
      </c>
      <c r="D18" s="19">
        <v>623783</v>
      </c>
      <c r="E18" s="19">
        <v>623783</v>
      </c>
      <c r="F18" s="19">
        <v>232247</v>
      </c>
      <c r="G18" s="16">
        <f t="shared" si="0"/>
        <v>37.23201818581141</v>
      </c>
    </row>
    <row r="19" spans="1:7" ht="15">
      <c r="A19" s="17">
        <v>32955</v>
      </c>
      <c r="B19" s="24" t="s">
        <v>20</v>
      </c>
      <c r="C19" s="19">
        <v>13312.5</v>
      </c>
      <c r="D19" s="19">
        <v>20000</v>
      </c>
      <c r="E19" s="19">
        <v>20000</v>
      </c>
      <c r="F19" s="19">
        <v>20325</v>
      </c>
      <c r="G19" s="16">
        <f t="shared" si="0"/>
        <v>101.62500000000001</v>
      </c>
    </row>
    <row r="20" spans="1:7" ht="15">
      <c r="A20" s="41" t="s">
        <v>21</v>
      </c>
      <c r="B20" s="41"/>
      <c r="C20" s="41"/>
      <c r="D20" s="41"/>
      <c r="E20" s="41"/>
      <c r="F20" s="41"/>
      <c r="G20" s="41"/>
    </row>
    <row r="21" spans="1:7" ht="15">
      <c r="A21" s="13">
        <v>32</v>
      </c>
      <c r="B21" s="14" t="s">
        <v>1</v>
      </c>
      <c r="C21" s="15"/>
      <c r="D21" s="15"/>
      <c r="E21" s="15"/>
      <c r="F21" s="15"/>
      <c r="G21" s="23"/>
    </row>
    <row r="22" spans="1:7" ht="15">
      <c r="A22" s="17">
        <v>321</v>
      </c>
      <c r="B22" s="24" t="s">
        <v>2</v>
      </c>
      <c r="C22" s="19">
        <f>+C23+C24+C25</f>
        <v>134954.24</v>
      </c>
      <c r="D22" s="19">
        <f>+D23+D24+D25</f>
        <v>257700</v>
      </c>
      <c r="E22" s="19">
        <f>+E23+E24+E25</f>
        <v>186900</v>
      </c>
      <c r="F22" s="19">
        <f>+F23+F24+F25</f>
        <v>192616.93000000002</v>
      </c>
      <c r="G22" s="16">
        <f aca="true" t="shared" si="1" ref="G22:G48">(F22/E22)*100</f>
        <v>103.0588175494917</v>
      </c>
    </row>
    <row r="23" spans="1:7" ht="15">
      <c r="A23" s="20">
        <v>3211</v>
      </c>
      <c r="B23" s="21" t="s">
        <v>22</v>
      </c>
      <c r="C23" s="22">
        <v>26851.27</v>
      </c>
      <c r="D23" s="22">
        <v>100000</v>
      </c>
      <c r="E23" s="22">
        <v>30000</v>
      </c>
      <c r="F23" s="22">
        <v>34203.51</v>
      </c>
      <c r="G23" s="23">
        <f t="shared" si="1"/>
        <v>114.0117</v>
      </c>
    </row>
    <row r="24" spans="1:9" ht="30">
      <c r="A24" s="20">
        <v>3212</v>
      </c>
      <c r="B24" s="25" t="s">
        <v>23</v>
      </c>
      <c r="C24" s="22">
        <v>101727.97</v>
      </c>
      <c r="D24" s="22">
        <v>150000</v>
      </c>
      <c r="E24" s="22">
        <v>148000</v>
      </c>
      <c r="F24" s="22">
        <v>151513.42</v>
      </c>
      <c r="G24" s="23">
        <f t="shared" si="1"/>
        <v>102.37393243243244</v>
      </c>
      <c r="I24" s="2"/>
    </row>
    <row r="25" spans="1:7" ht="15">
      <c r="A25" s="20">
        <v>3213</v>
      </c>
      <c r="B25" s="25" t="s">
        <v>24</v>
      </c>
      <c r="C25" s="22">
        <v>6375</v>
      </c>
      <c r="D25" s="22">
        <v>7700</v>
      </c>
      <c r="E25" s="22">
        <v>8900</v>
      </c>
      <c r="F25" s="22">
        <v>6900</v>
      </c>
      <c r="G25" s="23">
        <f t="shared" si="1"/>
        <v>77.52808988764045</v>
      </c>
    </row>
    <row r="26" spans="1:7" ht="15">
      <c r="A26" s="17">
        <v>322</v>
      </c>
      <c r="B26" s="24" t="s">
        <v>3</v>
      </c>
      <c r="C26" s="19">
        <f>+C27+C28+C29+C30+C31+C32</f>
        <v>369213.76999999996</v>
      </c>
      <c r="D26" s="19">
        <f>+D27+D28+D29+D30+D31+D32</f>
        <v>350084.72</v>
      </c>
      <c r="E26" s="19">
        <f>+E27+E28+E29+E30+E31+E32</f>
        <v>387879</v>
      </c>
      <c r="F26" s="19">
        <f>+F27+F28+F29+F30+F31+F32</f>
        <v>440931.02</v>
      </c>
      <c r="G26" s="16">
        <f t="shared" si="1"/>
        <v>113.67746642638554</v>
      </c>
    </row>
    <row r="27" spans="1:7" ht="15">
      <c r="A27" s="20">
        <v>3221</v>
      </c>
      <c r="B27" s="25" t="s">
        <v>25</v>
      </c>
      <c r="C27" s="22">
        <v>125424.67</v>
      </c>
      <c r="D27" s="22">
        <v>80000</v>
      </c>
      <c r="E27" s="22">
        <v>77000</v>
      </c>
      <c r="F27" s="22">
        <v>74412.95</v>
      </c>
      <c r="G27" s="23">
        <f t="shared" si="1"/>
        <v>96.6401948051948</v>
      </c>
    </row>
    <row r="28" spans="1:7" ht="15">
      <c r="A28" s="20">
        <v>3222</v>
      </c>
      <c r="B28" s="21" t="s">
        <v>26</v>
      </c>
      <c r="C28" s="22">
        <v>40630.75</v>
      </c>
      <c r="D28" s="22">
        <v>42084.72</v>
      </c>
      <c r="E28" s="22">
        <v>50000</v>
      </c>
      <c r="F28" s="22">
        <v>121750.01</v>
      </c>
      <c r="G28" s="23">
        <f t="shared" si="1"/>
        <v>243.50001999999998</v>
      </c>
    </row>
    <row r="29" spans="1:7" ht="15">
      <c r="A29" s="20">
        <v>3223</v>
      </c>
      <c r="B29" s="21" t="s">
        <v>27</v>
      </c>
      <c r="C29" s="22">
        <v>161928.1</v>
      </c>
      <c r="D29" s="22">
        <v>202000</v>
      </c>
      <c r="E29" s="22">
        <v>224879</v>
      </c>
      <c r="F29" s="22">
        <v>202384.93</v>
      </c>
      <c r="G29" s="23">
        <f t="shared" si="1"/>
        <v>89.9972563022781</v>
      </c>
    </row>
    <row r="30" spans="1:9" ht="30">
      <c r="A30" s="20">
        <v>3224</v>
      </c>
      <c r="B30" s="25" t="s">
        <v>28</v>
      </c>
      <c r="C30" s="22">
        <v>10741.04</v>
      </c>
      <c r="D30" s="22">
        <v>15000</v>
      </c>
      <c r="E30" s="22">
        <v>20000</v>
      </c>
      <c r="F30" s="22">
        <v>12099.6</v>
      </c>
      <c r="G30" s="23">
        <f t="shared" si="1"/>
        <v>60.498000000000005</v>
      </c>
      <c r="I30" s="1"/>
    </row>
    <row r="31" spans="1:7" ht="15">
      <c r="A31" s="20">
        <v>3225</v>
      </c>
      <c r="B31" s="21" t="s">
        <v>29</v>
      </c>
      <c r="C31" s="22">
        <v>12811.72</v>
      </c>
      <c r="D31" s="22">
        <v>7000</v>
      </c>
      <c r="E31" s="22">
        <v>12000</v>
      </c>
      <c r="F31" s="22">
        <v>24060.88</v>
      </c>
      <c r="G31" s="23">
        <f t="shared" si="1"/>
        <v>200.50733333333332</v>
      </c>
    </row>
    <row r="32" spans="1:7" ht="15">
      <c r="A32" s="20">
        <v>3227</v>
      </c>
      <c r="B32" s="25" t="s">
        <v>30</v>
      </c>
      <c r="C32" s="22">
        <v>17677.49</v>
      </c>
      <c r="D32" s="22">
        <v>4000</v>
      </c>
      <c r="E32" s="22">
        <v>4000</v>
      </c>
      <c r="F32" s="22">
        <v>6222.65</v>
      </c>
      <c r="G32" s="23">
        <f t="shared" si="1"/>
        <v>155.56625</v>
      </c>
    </row>
    <row r="33" spans="1:7" ht="15">
      <c r="A33" s="17">
        <v>323</v>
      </c>
      <c r="B33" s="18" t="s">
        <v>4</v>
      </c>
      <c r="C33" s="19">
        <f>+C34+C35+C36+C37+C38+C39+C40+C41+C42</f>
        <v>197442.40000000002</v>
      </c>
      <c r="D33" s="19">
        <f>+D34+D35+D36+D37+D38+D39+D40+D41+D42</f>
        <v>152800</v>
      </c>
      <c r="E33" s="19">
        <f>+E34+E35+E36+E37+E38+E39+E40+E41+E42</f>
        <v>201590.43</v>
      </c>
      <c r="F33" s="19">
        <f>+F34+F35+F36+F37+F38+F39+F40+F41+F42</f>
        <v>226604.25</v>
      </c>
      <c r="G33" s="16">
        <f t="shared" si="1"/>
        <v>112.40823783152803</v>
      </c>
    </row>
    <row r="34" spans="1:7" ht="15">
      <c r="A34" s="20">
        <v>3231</v>
      </c>
      <c r="B34" s="25" t="s">
        <v>31</v>
      </c>
      <c r="C34" s="22">
        <v>46436.37</v>
      </c>
      <c r="D34" s="22">
        <v>42000</v>
      </c>
      <c r="E34" s="22">
        <v>43000</v>
      </c>
      <c r="F34" s="22">
        <v>41488.41</v>
      </c>
      <c r="G34" s="23">
        <f t="shared" si="1"/>
        <v>96.48467441860465</v>
      </c>
    </row>
    <row r="35" spans="1:7" ht="15">
      <c r="A35" s="20">
        <v>3232</v>
      </c>
      <c r="B35" s="25" t="s">
        <v>32</v>
      </c>
      <c r="C35" s="22">
        <v>33455.55</v>
      </c>
      <c r="D35" s="22">
        <v>19000</v>
      </c>
      <c r="E35" s="22">
        <v>18480</v>
      </c>
      <c r="F35" s="22">
        <v>42194.63</v>
      </c>
      <c r="G35" s="23">
        <f t="shared" si="1"/>
        <v>228.3259199134199</v>
      </c>
    </row>
    <row r="36" spans="1:7" ht="15">
      <c r="A36" s="20">
        <v>3233</v>
      </c>
      <c r="B36" s="25" t="s">
        <v>33</v>
      </c>
      <c r="C36" s="22">
        <v>3712.5</v>
      </c>
      <c r="D36" s="22">
        <v>800</v>
      </c>
      <c r="E36" s="22">
        <v>25860</v>
      </c>
      <c r="F36" s="22">
        <v>17511</v>
      </c>
      <c r="G36" s="23">
        <f t="shared" si="1"/>
        <v>67.71461716937355</v>
      </c>
    </row>
    <row r="37" spans="1:7" ht="15">
      <c r="A37" s="20">
        <v>3234</v>
      </c>
      <c r="B37" s="21" t="s">
        <v>34</v>
      </c>
      <c r="C37" s="22">
        <v>32669.87</v>
      </c>
      <c r="D37" s="22">
        <v>31000</v>
      </c>
      <c r="E37" s="22">
        <v>34400</v>
      </c>
      <c r="F37" s="22">
        <v>32725.72</v>
      </c>
      <c r="G37" s="23">
        <f t="shared" si="1"/>
        <v>95.1329069767442</v>
      </c>
    </row>
    <row r="38" spans="1:7" ht="15">
      <c r="A38" s="20">
        <v>3235</v>
      </c>
      <c r="B38" s="21" t="s">
        <v>35</v>
      </c>
      <c r="C38" s="22">
        <v>14268.24</v>
      </c>
      <c r="D38" s="22">
        <v>12000</v>
      </c>
      <c r="E38" s="22">
        <v>18820</v>
      </c>
      <c r="F38" s="22">
        <v>13562.5</v>
      </c>
      <c r="G38" s="23">
        <f t="shared" si="1"/>
        <v>72.06429330499469</v>
      </c>
    </row>
    <row r="39" spans="1:7" ht="15">
      <c r="A39" s="20">
        <v>3236</v>
      </c>
      <c r="B39" s="25" t="s">
        <v>36</v>
      </c>
      <c r="C39" s="22">
        <v>750</v>
      </c>
      <c r="D39" s="22">
        <v>9000</v>
      </c>
      <c r="E39" s="22">
        <v>7800</v>
      </c>
      <c r="F39" s="22">
        <v>24000</v>
      </c>
      <c r="G39" s="23">
        <f t="shared" si="1"/>
        <v>307.69230769230774</v>
      </c>
    </row>
    <row r="40" spans="1:7" ht="15">
      <c r="A40" s="20">
        <v>3237</v>
      </c>
      <c r="B40" s="21" t="s">
        <v>37</v>
      </c>
      <c r="C40" s="22">
        <v>23317.4</v>
      </c>
      <c r="D40" s="22">
        <v>15000</v>
      </c>
      <c r="E40" s="22">
        <v>32000</v>
      </c>
      <c r="F40" s="22">
        <v>32922.08</v>
      </c>
      <c r="G40" s="23">
        <f t="shared" si="1"/>
        <v>102.8815</v>
      </c>
    </row>
    <row r="41" spans="1:7" ht="15">
      <c r="A41" s="20">
        <v>3238</v>
      </c>
      <c r="B41" s="21" t="s">
        <v>38</v>
      </c>
      <c r="C41" s="26">
        <v>19401.97</v>
      </c>
      <c r="D41" s="26">
        <v>15000</v>
      </c>
      <c r="E41" s="26">
        <v>15000</v>
      </c>
      <c r="F41" s="26">
        <v>18773.11</v>
      </c>
      <c r="G41" s="23">
        <f t="shared" si="1"/>
        <v>125.15406666666667</v>
      </c>
    </row>
    <row r="42" spans="1:7" ht="15">
      <c r="A42" s="20">
        <v>3239</v>
      </c>
      <c r="B42" s="21" t="s">
        <v>39</v>
      </c>
      <c r="C42" s="26">
        <v>23430.5</v>
      </c>
      <c r="D42" s="26">
        <v>9000</v>
      </c>
      <c r="E42" s="26">
        <v>6230.43</v>
      </c>
      <c r="F42" s="26">
        <v>3426.8</v>
      </c>
      <c r="G42" s="23">
        <f t="shared" si="1"/>
        <v>55.001019191291775</v>
      </c>
    </row>
    <row r="43" spans="1:7" ht="15">
      <c r="A43" s="17">
        <v>329</v>
      </c>
      <c r="B43" s="24" t="s">
        <v>5</v>
      </c>
      <c r="C43" s="27">
        <f>+C44+C45+C46+C47+C48</f>
        <v>48356.46000000001</v>
      </c>
      <c r="D43" s="27">
        <f>+D44+D45+D46+D47+D48</f>
        <v>34300</v>
      </c>
      <c r="E43" s="27">
        <f>+E44+E45+E46+E47+E48</f>
        <v>38900.72</v>
      </c>
      <c r="F43" s="27">
        <f>+F44+F45+F46+F47+F48</f>
        <v>51474.08</v>
      </c>
      <c r="G43" s="16">
        <f t="shared" si="1"/>
        <v>132.3216639692016</v>
      </c>
    </row>
    <row r="44" spans="1:7" ht="15">
      <c r="A44" s="20">
        <v>3292</v>
      </c>
      <c r="B44" s="21" t="s">
        <v>40</v>
      </c>
      <c r="C44" s="26">
        <v>8000</v>
      </c>
      <c r="D44" s="26">
        <v>7000</v>
      </c>
      <c r="E44" s="26">
        <v>14600.72</v>
      </c>
      <c r="F44" s="26">
        <v>14600.72</v>
      </c>
      <c r="G44" s="23">
        <f t="shared" si="1"/>
        <v>100</v>
      </c>
    </row>
    <row r="45" spans="1:7" ht="15">
      <c r="A45" s="20">
        <v>3293</v>
      </c>
      <c r="B45" s="21" t="s">
        <v>41</v>
      </c>
      <c r="C45" s="26">
        <v>25036.66</v>
      </c>
      <c r="D45" s="26">
        <v>17000</v>
      </c>
      <c r="E45" s="26">
        <v>9000</v>
      </c>
      <c r="F45" s="26">
        <v>9000</v>
      </c>
      <c r="G45" s="23">
        <f t="shared" si="1"/>
        <v>100</v>
      </c>
    </row>
    <row r="46" spans="1:7" ht="15">
      <c r="A46" s="20">
        <v>3294</v>
      </c>
      <c r="B46" s="21" t="s">
        <v>42</v>
      </c>
      <c r="C46" s="26">
        <v>250</v>
      </c>
      <c r="D46" s="26">
        <v>300</v>
      </c>
      <c r="E46" s="26">
        <v>300</v>
      </c>
      <c r="F46" s="26">
        <v>250</v>
      </c>
      <c r="G46" s="23">
        <f t="shared" si="1"/>
        <v>83.33333333333334</v>
      </c>
    </row>
    <row r="47" spans="1:7" ht="15">
      <c r="A47" s="20">
        <v>3295</v>
      </c>
      <c r="B47" s="21" t="s">
        <v>43</v>
      </c>
      <c r="C47" s="26">
        <v>1860</v>
      </c>
      <c r="D47" s="26">
        <v>2000</v>
      </c>
      <c r="E47" s="26">
        <v>2000</v>
      </c>
      <c r="F47" s="26">
        <v>1681.12</v>
      </c>
      <c r="G47" s="23">
        <f t="shared" si="1"/>
        <v>84.056</v>
      </c>
    </row>
    <row r="48" spans="1:7" ht="15">
      <c r="A48" s="20">
        <v>3299</v>
      </c>
      <c r="B48" s="21" t="s">
        <v>5</v>
      </c>
      <c r="C48" s="26">
        <v>13209.8</v>
      </c>
      <c r="D48" s="26">
        <v>8000</v>
      </c>
      <c r="E48" s="26">
        <v>13000</v>
      </c>
      <c r="F48" s="26">
        <v>25942.24</v>
      </c>
      <c r="G48" s="23">
        <f t="shared" si="1"/>
        <v>199.5556923076923</v>
      </c>
    </row>
    <row r="49" spans="1:7" ht="15">
      <c r="A49" s="17">
        <v>34</v>
      </c>
      <c r="B49" s="18" t="s">
        <v>44</v>
      </c>
      <c r="C49" s="27"/>
      <c r="D49" s="27"/>
      <c r="E49" s="27"/>
      <c r="F49" s="27"/>
      <c r="G49" s="23"/>
    </row>
    <row r="50" spans="1:7" ht="15">
      <c r="A50" s="17">
        <v>343</v>
      </c>
      <c r="B50" s="18" t="s">
        <v>6</v>
      </c>
      <c r="C50" s="27">
        <f>+C51+C52</f>
        <v>912.5</v>
      </c>
      <c r="D50" s="27">
        <f>+D51+D52</f>
        <v>1150</v>
      </c>
      <c r="E50" s="27">
        <f>+E51+E52</f>
        <v>1150</v>
      </c>
      <c r="F50" s="27">
        <f>+F51+F52</f>
        <v>1042.13</v>
      </c>
      <c r="G50" s="16">
        <f>(F50/E50)*100</f>
        <v>90.62</v>
      </c>
    </row>
    <row r="51" spans="1:7" ht="15">
      <c r="A51" s="20">
        <v>3431</v>
      </c>
      <c r="B51" s="25" t="s">
        <v>45</v>
      </c>
      <c r="C51" s="26">
        <v>912.5</v>
      </c>
      <c r="D51" s="26">
        <v>1000</v>
      </c>
      <c r="E51" s="26">
        <v>1000</v>
      </c>
      <c r="F51" s="26">
        <v>1021.88</v>
      </c>
      <c r="G51" s="23">
        <f>(F51/E51)*100</f>
        <v>102.18799999999999</v>
      </c>
    </row>
    <row r="52" spans="1:7" ht="15">
      <c r="A52" s="20">
        <v>3433</v>
      </c>
      <c r="B52" s="21" t="s">
        <v>46</v>
      </c>
      <c r="C52" s="26">
        <v>0</v>
      </c>
      <c r="D52" s="26">
        <v>150</v>
      </c>
      <c r="E52" s="26">
        <v>150</v>
      </c>
      <c r="F52" s="26">
        <v>20.25</v>
      </c>
      <c r="G52" s="23">
        <f>(F52/E52)*100</f>
        <v>13.5</v>
      </c>
    </row>
    <row r="53" spans="1:7" ht="15">
      <c r="A53" s="41" t="s">
        <v>47</v>
      </c>
      <c r="B53" s="41"/>
      <c r="C53" s="41"/>
      <c r="D53" s="41"/>
      <c r="E53" s="41"/>
      <c r="F53" s="41"/>
      <c r="G53" s="41"/>
    </row>
    <row r="54" spans="1:7" ht="15">
      <c r="A54" s="28">
        <v>42641</v>
      </c>
      <c r="B54" s="29" t="s">
        <v>48</v>
      </c>
      <c r="C54" s="30">
        <v>326250</v>
      </c>
      <c r="D54" s="30">
        <v>0</v>
      </c>
      <c r="E54" s="30">
        <v>0</v>
      </c>
      <c r="F54" s="30">
        <v>170000</v>
      </c>
      <c r="G54" s="23">
        <v>100</v>
      </c>
    </row>
    <row r="55" spans="1:7" ht="15">
      <c r="A55" s="41" t="s">
        <v>49</v>
      </c>
      <c r="B55" s="41"/>
      <c r="C55" s="41"/>
      <c r="D55" s="41"/>
      <c r="E55" s="41"/>
      <c r="F55" s="41"/>
      <c r="G55" s="41"/>
    </row>
    <row r="56" spans="1:7" ht="15">
      <c r="A56" s="28">
        <v>32321</v>
      </c>
      <c r="B56" s="29" t="s">
        <v>32</v>
      </c>
      <c r="C56" s="30">
        <v>48975</v>
      </c>
      <c r="D56" s="30">
        <v>0</v>
      </c>
      <c r="E56" s="30">
        <v>0</v>
      </c>
      <c r="F56" s="30">
        <v>0</v>
      </c>
      <c r="G56" s="23">
        <v>0</v>
      </c>
    </row>
    <row r="57" spans="1:7" ht="15">
      <c r="A57" s="20">
        <v>42211</v>
      </c>
      <c r="B57" s="21" t="s">
        <v>50</v>
      </c>
      <c r="C57" s="26">
        <v>30042.5</v>
      </c>
      <c r="D57" s="26">
        <v>0</v>
      </c>
      <c r="E57" s="26">
        <v>0</v>
      </c>
      <c r="F57" s="26">
        <v>49253.86</v>
      </c>
      <c r="G57" s="23">
        <v>100</v>
      </c>
    </row>
    <row r="58" spans="1:7" ht="15">
      <c r="A58" s="38" t="s">
        <v>94</v>
      </c>
      <c r="B58" s="39"/>
      <c r="C58" s="39"/>
      <c r="D58" s="39"/>
      <c r="E58" s="39"/>
      <c r="F58" s="39"/>
      <c r="G58" s="40"/>
    </row>
    <row r="59" spans="1:7" ht="15">
      <c r="A59" s="20">
        <v>3299</v>
      </c>
      <c r="B59" s="21" t="s">
        <v>95</v>
      </c>
      <c r="C59" s="26">
        <v>0</v>
      </c>
      <c r="D59" s="26">
        <v>0</v>
      </c>
      <c r="E59" s="26">
        <v>0</v>
      </c>
      <c r="F59" s="26">
        <v>7513.98</v>
      </c>
      <c r="G59" s="23">
        <v>100</v>
      </c>
    </row>
    <row r="60" spans="1:7" ht="15">
      <c r="A60" s="41" t="s">
        <v>51</v>
      </c>
      <c r="B60" s="41"/>
      <c r="C60" s="41"/>
      <c r="D60" s="41"/>
      <c r="E60" s="41"/>
      <c r="F60" s="41"/>
      <c r="G60" s="41"/>
    </row>
    <row r="61" spans="1:7" ht="15">
      <c r="A61" s="28">
        <v>3237</v>
      </c>
      <c r="B61" s="31" t="s">
        <v>37</v>
      </c>
      <c r="C61" s="30">
        <v>14300</v>
      </c>
      <c r="D61" s="30">
        <v>0</v>
      </c>
      <c r="E61" s="30">
        <v>0</v>
      </c>
      <c r="F61" s="30">
        <v>0</v>
      </c>
      <c r="G61" s="23">
        <v>0</v>
      </c>
    </row>
    <row r="62" spans="1:7" ht="15">
      <c r="A62" s="38" t="s">
        <v>80</v>
      </c>
      <c r="B62" s="39"/>
      <c r="C62" s="39"/>
      <c r="D62" s="39"/>
      <c r="E62" s="39"/>
      <c r="F62" s="40"/>
      <c r="G62" s="23"/>
    </row>
    <row r="63" spans="1:7" ht="15">
      <c r="A63" s="20">
        <v>32412</v>
      </c>
      <c r="B63" s="21" t="s">
        <v>7</v>
      </c>
      <c r="C63" s="26">
        <v>0</v>
      </c>
      <c r="D63" s="26">
        <v>14000</v>
      </c>
      <c r="E63" s="26">
        <v>14000</v>
      </c>
      <c r="F63" s="26">
        <v>0</v>
      </c>
      <c r="G63" s="23">
        <v>0</v>
      </c>
    </row>
    <row r="64" spans="1:7" ht="15">
      <c r="A64" s="41" t="s">
        <v>52</v>
      </c>
      <c r="B64" s="41"/>
      <c r="C64" s="41"/>
      <c r="D64" s="41"/>
      <c r="E64" s="41"/>
      <c r="F64" s="41"/>
      <c r="G64" s="41"/>
    </row>
    <row r="65" spans="1:7" ht="15">
      <c r="A65" s="20">
        <v>3121</v>
      </c>
      <c r="B65" s="25" t="s">
        <v>53</v>
      </c>
      <c r="C65" s="26">
        <v>11344.79</v>
      </c>
      <c r="D65" s="26">
        <v>31500</v>
      </c>
      <c r="E65" s="26">
        <v>35000</v>
      </c>
      <c r="F65" s="26">
        <v>11931.54</v>
      </c>
      <c r="G65" s="23">
        <f aca="true" t="shared" si="2" ref="G65:G79">(F65/E65)*100</f>
        <v>34.09011428571429</v>
      </c>
    </row>
    <row r="66" spans="1:7" ht="15">
      <c r="A66" s="20">
        <v>3132</v>
      </c>
      <c r="B66" s="21" t="s">
        <v>0</v>
      </c>
      <c r="C66" s="26">
        <v>287.9</v>
      </c>
      <c r="D66" s="26">
        <v>2000</v>
      </c>
      <c r="E66" s="26">
        <v>2000</v>
      </c>
      <c r="F66" s="26">
        <v>757.52</v>
      </c>
      <c r="G66" s="23">
        <f t="shared" si="2"/>
        <v>37.876</v>
      </c>
    </row>
    <row r="67" spans="1:7" ht="15">
      <c r="A67" s="20">
        <v>3211</v>
      </c>
      <c r="B67" s="21" t="s">
        <v>22</v>
      </c>
      <c r="C67" s="26">
        <v>0</v>
      </c>
      <c r="D67" s="26">
        <v>50000</v>
      </c>
      <c r="E67" s="26">
        <v>50000</v>
      </c>
      <c r="F67" s="26">
        <v>0</v>
      </c>
      <c r="G67" s="23">
        <f t="shared" si="2"/>
        <v>0</v>
      </c>
    </row>
    <row r="68" spans="1:7" ht="15">
      <c r="A68" s="20">
        <v>3212</v>
      </c>
      <c r="B68" s="25" t="s">
        <v>54</v>
      </c>
      <c r="C68" s="26"/>
      <c r="D68" s="26">
        <v>7000</v>
      </c>
      <c r="E68" s="26">
        <v>7000</v>
      </c>
      <c r="F68" s="26">
        <v>0</v>
      </c>
      <c r="G68" s="23">
        <f t="shared" si="2"/>
        <v>0</v>
      </c>
    </row>
    <row r="69" spans="1:7" ht="15">
      <c r="A69" s="20">
        <v>3213</v>
      </c>
      <c r="B69" s="21" t="s">
        <v>55</v>
      </c>
      <c r="C69" s="26">
        <v>0</v>
      </c>
      <c r="D69" s="26">
        <v>10000</v>
      </c>
      <c r="E69" s="26">
        <v>10000</v>
      </c>
      <c r="F69" s="26">
        <v>2835.25</v>
      </c>
      <c r="G69" s="23">
        <f t="shared" si="2"/>
        <v>28.352500000000003</v>
      </c>
    </row>
    <row r="70" spans="1:7" ht="15">
      <c r="A70" s="20">
        <v>32211</v>
      </c>
      <c r="B70" s="25" t="s">
        <v>25</v>
      </c>
      <c r="C70" s="26">
        <v>12343.21</v>
      </c>
      <c r="D70" s="26">
        <v>30000</v>
      </c>
      <c r="E70" s="26">
        <v>27000</v>
      </c>
      <c r="F70" s="26">
        <v>0</v>
      </c>
      <c r="G70" s="23">
        <f t="shared" si="2"/>
        <v>0</v>
      </c>
    </row>
    <row r="71" spans="1:7" ht="15">
      <c r="A71" s="20">
        <v>3222</v>
      </c>
      <c r="B71" s="21" t="s">
        <v>26</v>
      </c>
      <c r="C71" s="26">
        <v>3891.99</v>
      </c>
      <c r="D71" s="26">
        <v>28000</v>
      </c>
      <c r="E71" s="26">
        <v>43000</v>
      </c>
      <c r="F71" s="26">
        <v>0</v>
      </c>
      <c r="G71" s="23">
        <f t="shared" si="2"/>
        <v>0</v>
      </c>
    </row>
    <row r="72" spans="1:7" ht="15">
      <c r="A72" s="20">
        <v>3225</v>
      </c>
      <c r="B72" s="21" t="s">
        <v>29</v>
      </c>
      <c r="C72" s="26">
        <v>1693</v>
      </c>
      <c r="D72" s="26">
        <v>26000</v>
      </c>
      <c r="E72" s="26">
        <v>26000</v>
      </c>
      <c r="F72" s="26">
        <v>0</v>
      </c>
      <c r="G72" s="23">
        <f t="shared" si="2"/>
        <v>0</v>
      </c>
    </row>
    <row r="73" spans="1:7" ht="15">
      <c r="A73" s="20">
        <v>3227</v>
      </c>
      <c r="B73" s="21" t="s">
        <v>56</v>
      </c>
      <c r="C73" s="26">
        <v>6160.43</v>
      </c>
      <c r="D73" s="26">
        <v>2000</v>
      </c>
      <c r="E73" s="26">
        <v>5805.47</v>
      </c>
      <c r="F73" s="26">
        <v>0</v>
      </c>
      <c r="G73" s="23">
        <f t="shared" si="2"/>
        <v>0</v>
      </c>
    </row>
    <row r="74" spans="1:7" ht="15">
      <c r="A74" s="20">
        <v>3231</v>
      </c>
      <c r="B74" s="21" t="s">
        <v>75</v>
      </c>
      <c r="C74" s="26">
        <v>0</v>
      </c>
      <c r="D74" s="26">
        <v>1000</v>
      </c>
      <c r="E74" s="26">
        <v>1000</v>
      </c>
      <c r="F74" s="26">
        <v>0</v>
      </c>
      <c r="G74" s="23">
        <f t="shared" si="2"/>
        <v>0</v>
      </c>
    </row>
    <row r="75" spans="1:7" ht="15">
      <c r="A75" s="20">
        <v>3232</v>
      </c>
      <c r="B75" s="32" t="s">
        <v>32</v>
      </c>
      <c r="C75" s="26">
        <v>0</v>
      </c>
      <c r="D75" s="26">
        <v>1000</v>
      </c>
      <c r="E75" s="26">
        <v>1000</v>
      </c>
      <c r="F75" s="26">
        <v>0</v>
      </c>
      <c r="G75" s="23">
        <f t="shared" si="2"/>
        <v>0</v>
      </c>
    </row>
    <row r="76" spans="1:7" ht="15">
      <c r="A76" s="20">
        <v>3234</v>
      </c>
      <c r="B76" s="21" t="s">
        <v>34</v>
      </c>
      <c r="C76" s="26">
        <v>0</v>
      </c>
      <c r="D76" s="26">
        <v>2000</v>
      </c>
      <c r="E76" s="26">
        <v>2000</v>
      </c>
      <c r="F76" s="26">
        <v>0</v>
      </c>
      <c r="G76" s="23">
        <f t="shared" si="2"/>
        <v>0</v>
      </c>
    </row>
    <row r="77" spans="1:7" ht="15">
      <c r="A77" s="20">
        <v>3235</v>
      </c>
      <c r="B77" s="21" t="s">
        <v>35</v>
      </c>
      <c r="C77" s="26">
        <v>0</v>
      </c>
      <c r="D77" s="26">
        <v>33000</v>
      </c>
      <c r="E77" s="26">
        <v>30000</v>
      </c>
      <c r="F77" s="26">
        <v>0</v>
      </c>
      <c r="G77" s="23">
        <f t="shared" si="2"/>
        <v>0</v>
      </c>
    </row>
    <row r="78" spans="1:7" ht="15">
      <c r="A78" s="20">
        <v>3237</v>
      </c>
      <c r="B78" s="21" t="s">
        <v>37</v>
      </c>
      <c r="C78" s="26">
        <v>0</v>
      </c>
      <c r="D78" s="26">
        <v>8000</v>
      </c>
      <c r="E78" s="26">
        <v>8000</v>
      </c>
      <c r="F78" s="26">
        <v>0</v>
      </c>
      <c r="G78" s="23">
        <f t="shared" si="2"/>
        <v>0</v>
      </c>
    </row>
    <row r="79" spans="1:7" ht="15">
      <c r="A79" s="20">
        <v>3239</v>
      </c>
      <c r="B79" s="21" t="s">
        <v>39</v>
      </c>
      <c r="C79" s="26">
        <v>0</v>
      </c>
      <c r="D79" s="26">
        <v>15000</v>
      </c>
      <c r="E79" s="26">
        <v>15000</v>
      </c>
      <c r="F79" s="26">
        <v>13086.65</v>
      </c>
      <c r="G79" s="23">
        <f t="shared" si="2"/>
        <v>87.24433333333333</v>
      </c>
    </row>
    <row r="80" spans="1:7" ht="15">
      <c r="A80" s="20">
        <v>3241</v>
      </c>
      <c r="B80" s="25" t="s">
        <v>57</v>
      </c>
      <c r="C80" s="26">
        <v>6112.2</v>
      </c>
      <c r="D80" s="26">
        <v>14000</v>
      </c>
      <c r="E80" s="26">
        <v>0</v>
      </c>
      <c r="F80" s="26">
        <v>0</v>
      </c>
      <c r="G80" s="23">
        <v>0</v>
      </c>
    </row>
    <row r="81" spans="1:7" ht="15">
      <c r="A81" s="20">
        <v>3292</v>
      </c>
      <c r="B81" s="21" t="s">
        <v>40</v>
      </c>
      <c r="C81" s="26">
        <v>6990.72</v>
      </c>
      <c r="D81" s="26">
        <v>25000</v>
      </c>
      <c r="E81" s="26">
        <v>25000</v>
      </c>
      <c r="F81" s="26">
        <v>0</v>
      </c>
      <c r="G81" s="23">
        <f>(F81/E81)*100</f>
        <v>0</v>
      </c>
    </row>
    <row r="82" spans="1:7" ht="15">
      <c r="A82" s="20">
        <v>3293</v>
      </c>
      <c r="B82" s="21" t="s">
        <v>41</v>
      </c>
      <c r="C82" s="26">
        <v>0</v>
      </c>
      <c r="D82" s="26">
        <v>35000</v>
      </c>
      <c r="E82" s="26">
        <v>35000</v>
      </c>
      <c r="F82" s="26">
        <v>0</v>
      </c>
      <c r="G82" s="23">
        <f>(F82/E82)*100</f>
        <v>0</v>
      </c>
    </row>
    <row r="83" spans="1:7" ht="15">
      <c r="A83" s="20">
        <v>32999</v>
      </c>
      <c r="B83" s="25" t="s">
        <v>5</v>
      </c>
      <c r="C83" s="26">
        <v>16645.4</v>
      </c>
      <c r="D83" s="26">
        <v>105000</v>
      </c>
      <c r="E83" s="26">
        <v>107000</v>
      </c>
      <c r="F83" s="26">
        <v>32636.78</v>
      </c>
      <c r="G83" s="23">
        <f>(F83/E83)*100</f>
        <v>30.50166355140187</v>
      </c>
    </row>
    <row r="84" spans="1:7" ht="15">
      <c r="A84" s="20">
        <v>42219</v>
      </c>
      <c r="B84" s="21" t="s">
        <v>50</v>
      </c>
      <c r="C84" s="26">
        <v>26752.8</v>
      </c>
      <c r="D84" s="26">
        <v>34500</v>
      </c>
      <c r="E84" s="26">
        <v>33560</v>
      </c>
      <c r="F84" s="26">
        <v>0</v>
      </c>
      <c r="G84" s="23">
        <f>(F84/E84)*100</f>
        <v>0</v>
      </c>
    </row>
    <row r="85" spans="1:7" ht="15">
      <c r="A85" s="20">
        <v>42229</v>
      </c>
      <c r="B85" s="25" t="s">
        <v>104</v>
      </c>
      <c r="C85" s="26">
        <v>649</v>
      </c>
      <c r="D85" s="26">
        <v>0</v>
      </c>
      <c r="E85" s="26">
        <v>0</v>
      </c>
      <c r="F85" s="26">
        <v>0</v>
      </c>
      <c r="G85" s="23">
        <v>0</v>
      </c>
    </row>
    <row r="86" spans="1:7" ht="15">
      <c r="A86" s="20">
        <v>42239</v>
      </c>
      <c r="B86" s="25" t="s">
        <v>58</v>
      </c>
      <c r="C86" s="26">
        <v>0</v>
      </c>
      <c r="D86" s="26">
        <v>2000</v>
      </c>
      <c r="E86" s="26">
        <v>2000</v>
      </c>
      <c r="F86" s="26">
        <v>0</v>
      </c>
      <c r="G86" s="23">
        <f>(F86/E86)*100</f>
        <v>0</v>
      </c>
    </row>
    <row r="87" spans="1:7" ht="15">
      <c r="A87" s="20">
        <v>4227</v>
      </c>
      <c r="B87" s="25" t="s">
        <v>59</v>
      </c>
      <c r="C87" s="26">
        <v>3725</v>
      </c>
      <c r="D87" s="26">
        <v>28000</v>
      </c>
      <c r="E87" s="26">
        <v>20000</v>
      </c>
      <c r="F87" s="26">
        <v>0</v>
      </c>
      <c r="G87" s="23">
        <f>(F87/E87)*100</f>
        <v>0</v>
      </c>
    </row>
    <row r="88" spans="1:7" ht="15">
      <c r="A88" s="20">
        <v>42411</v>
      </c>
      <c r="B88" s="21" t="s">
        <v>60</v>
      </c>
      <c r="C88" s="26">
        <v>11546.3</v>
      </c>
      <c r="D88" s="26">
        <v>5000</v>
      </c>
      <c r="E88" s="26">
        <v>5000</v>
      </c>
      <c r="F88" s="26">
        <v>8645.34</v>
      </c>
      <c r="G88" s="23">
        <f>(F88/E88)*100</f>
        <v>172.9068</v>
      </c>
    </row>
    <row r="89" spans="1:7" ht="15">
      <c r="A89" s="41" t="s">
        <v>61</v>
      </c>
      <c r="B89" s="41"/>
      <c r="C89" s="41"/>
      <c r="D89" s="41"/>
      <c r="E89" s="41"/>
      <c r="F89" s="41"/>
      <c r="G89" s="41"/>
    </row>
    <row r="90" spans="1:7" ht="15">
      <c r="A90" s="28">
        <v>37219</v>
      </c>
      <c r="B90" s="31" t="s">
        <v>62</v>
      </c>
      <c r="C90" s="30">
        <v>388388.79</v>
      </c>
      <c r="D90" s="30">
        <v>0</v>
      </c>
      <c r="E90" s="30">
        <v>0</v>
      </c>
      <c r="F90" s="30">
        <v>107211.88</v>
      </c>
      <c r="G90" s="23">
        <v>100</v>
      </c>
    </row>
    <row r="91" spans="1:7" ht="15">
      <c r="A91" s="38" t="s">
        <v>63</v>
      </c>
      <c r="B91" s="39"/>
      <c r="C91" s="39"/>
      <c r="D91" s="39"/>
      <c r="E91" s="39"/>
      <c r="F91" s="40"/>
      <c r="G91" s="23">
        <v>0</v>
      </c>
    </row>
    <row r="92" spans="1:7" ht="15">
      <c r="A92" s="20">
        <v>32379</v>
      </c>
      <c r="B92" s="21" t="s">
        <v>37</v>
      </c>
      <c r="C92" s="26">
        <v>2000</v>
      </c>
      <c r="D92" s="26">
        <v>0</v>
      </c>
      <c r="E92" s="26">
        <v>0</v>
      </c>
      <c r="F92" s="26">
        <v>0</v>
      </c>
      <c r="G92" s="23">
        <v>0</v>
      </c>
    </row>
    <row r="93" spans="1:7" ht="15">
      <c r="A93" s="38" t="s">
        <v>64</v>
      </c>
      <c r="B93" s="39"/>
      <c r="C93" s="39"/>
      <c r="D93" s="39"/>
      <c r="E93" s="39"/>
      <c r="F93" s="40"/>
      <c r="G93" s="23">
        <v>0</v>
      </c>
    </row>
    <row r="94" spans="1:7" ht="15">
      <c r="A94" s="20">
        <v>31111</v>
      </c>
      <c r="B94" s="21" t="s">
        <v>16</v>
      </c>
      <c r="C94" s="26">
        <v>22656.25</v>
      </c>
      <c r="D94" s="26">
        <v>0</v>
      </c>
      <c r="E94" s="26">
        <v>0</v>
      </c>
      <c r="F94" s="26">
        <v>0</v>
      </c>
      <c r="G94" s="23">
        <v>0</v>
      </c>
    </row>
    <row r="95" spans="1:7" ht="15">
      <c r="A95" s="20">
        <v>31219</v>
      </c>
      <c r="B95" s="21" t="s">
        <v>17</v>
      </c>
      <c r="C95" s="26">
        <v>1500</v>
      </c>
      <c r="D95" s="26">
        <v>0</v>
      </c>
      <c r="E95" s="26">
        <v>0</v>
      </c>
      <c r="F95" s="26">
        <v>0</v>
      </c>
      <c r="G95" s="23">
        <v>0</v>
      </c>
    </row>
    <row r="96" spans="1:7" ht="15">
      <c r="A96" s="20">
        <v>31321</v>
      </c>
      <c r="B96" s="25" t="s">
        <v>18</v>
      </c>
      <c r="C96" s="26">
        <v>3738.29</v>
      </c>
      <c r="D96" s="26">
        <v>0</v>
      </c>
      <c r="E96" s="26">
        <v>0</v>
      </c>
      <c r="F96" s="26">
        <v>0</v>
      </c>
      <c r="G96" s="23">
        <v>0</v>
      </c>
    </row>
    <row r="97" spans="1:7" ht="15">
      <c r="A97" s="20">
        <v>32121</v>
      </c>
      <c r="B97" s="21" t="s">
        <v>65</v>
      </c>
      <c r="C97" s="26">
        <v>1000</v>
      </c>
      <c r="D97" s="26">
        <v>0</v>
      </c>
      <c r="E97" s="26">
        <v>0</v>
      </c>
      <c r="F97" s="26">
        <v>0</v>
      </c>
      <c r="G97" s="23">
        <v>0</v>
      </c>
    </row>
    <row r="98" spans="1:7" ht="15">
      <c r="A98" s="38" t="s">
        <v>66</v>
      </c>
      <c r="B98" s="39"/>
      <c r="C98" s="39"/>
      <c r="D98" s="39"/>
      <c r="E98" s="39"/>
      <c r="F98" s="39"/>
      <c r="G98" s="40"/>
    </row>
    <row r="99" spans="1:7" ht="15">
      <c r="A99" s="28">
        <v>31111</v>
      </c>
      <c r="B99" s="31" t="s">
        <v>16</v>
      </c>
      <c r="C99" s="30">
        <v>0</v>
      </c>
      <c r="D99" s="30"/>
      <c r="E99" s="30">
        <v>92685.48</v>
      </c>
      <c r="F99" s="30">
        <v>89663.12</v>
      </c>
      <c r="G99" s="23">
        <f>(F99/E99)*100</f>
        <v>96.73912246017392</v>
      </c>
    </row>
    <row r="100" spans="1:7" ht="30">
      <c r="A100" s="20">
        <v>31322</v>
      </c>
      <c r="B100" s="25" t="s">
        <v>91</v>
      </c>
      <c r="C100" s="26">
        <v>0</v>
      </c>
      <c r="D100" s="26">
        <v>0</v>
      </c>
      <c r="E100" s="26">
        <v>15293.16</v>
      </c>
      <c r="F100" s="26">
        <v>14794.45</v>
      </c>
      <c r="G100" s="23">
        <f>(F100/E100)*100</f>
        <v>96.73899965736317</v>
      </c>
    </row>
    <row r="101" spans="1:7" ht="15">
      <c r="A101" s="20">
        <v>32121</v>
      </c>
      <c r="B101" s="25" t="s">
        <v>67</v>
      </c>
      <c r="C101" s="26">
        <v>0</v>
      </c>
      <c r="D101" s="26">
        <v>0</v>
      </c>
      <c r="E101" s="26">
        <v>9292.8</v>
      </c>
      <c r="F101" s="26">
        <v>7743.8</v>
      </c>
      <c r="G101" s="23">
        <f>(F101/E101)*100</f>
        <v>83.33118112947659</v>
      </c>
    </row>
    <row r="102" spans="1:7" ht="15">
      <c r="A102" s="41" t="s">
        <v>68</v>
      </c>
      <c r="B102" s="41"/>
      <c r="C102" s="41"/>
      <c r="D102" s="41"/>
      <c r="E102" s="41"/>
      <c r="F102" s="41"/>
      <c r="G102" s="41"/>
    </row>
    <row r="103" spans="1:7" ht="15">
      <c r="A103" s="28">
        <v>31111</v>
      </c>
      <c r="B103" s="28" t="s">
        <v>16</v>
      </c>
      <c r="C103" s="33">
        <v>0</v>
      </c>
      <c r="D103" s="33">
        <v>112000</v>
      </c>
      <c r="E103" s="33">
        <v>25200</v>
      </c>
      <c r="F103" s="33">
        <v>17846.05</v>
      </c>
      <c r="G103" s="23">
        <f>(F103/E103)*100</f>
        <v>70.81765873015873</v>
      </c>
    </row>
    <row r="104" spans="1:7" ht="15">
      <c r="A104" s="20">
        <v>31219</v>
      </c>
      <c r="B104" s="34" t="s">
        <v>53</v>
      </c>
      <c r="C104" s="35">
        <v>0</v>
      </c>
      <c r="D104" s="35">
        <v>0</v>
      </c>
      <c r="E104" s="35">
        <v>3000</v>
      </c>
      <c r="F104" s="35">
        <v>1500</v>
      </c>
      <c r="G104" s="23">
        <f>(F104/E104)*100</f>
        <v>50</v>
      </c>
    </row>
    <row r="105" spans="1:7" ht="15">
      <c r="A105" s="20">
        <v>31321</v>
      </c>
      <c r="B105" s="34" t="s">
        <v>18</v>
      </c>
      <c r="C105" s="35">
        <v>0</v>
      </c>
      <c r="D105" s="35">
        <v>18480</v>
      </c>
      <c r="E105" s="35">
        <v>4158</v>
      </c>
      <c r="F105" s="35">
        <v>1766</v>
      </c>
      <c r="G105" s="23">
        <f>(F105/E105)*100</f>
        <v>42.472342472342476</v>
      </c>
    </row>
    <row r="106" spans="1:7" ht="15">
      <c r="A106" s="20">
        <v>32131</v>
      </c>
      <c r="B106" s="20" t="s">
        <v>55</v>
      </c>
      <c r="C106" s="35">
        <v>0</v>
      </c>
      <c r="D106" s="35">
        <v>30000</v>
      </c>
      <c r="E106" s="35">
        <v>30000</v>
      </c>
      <c r="F106" s="35">
        <v>1178.58</v>
      </c>
      <c r="G106" s="23">
        <f>(F106/E106)*100</f>
        <v>3.9285999999999994</v>
      </c>
    </row>
    <row r="107" spans="1:7" ht="15">
      <c r="A107" s="20">
        <v>32211</v>
      </c>
      <c r="B107" s="20" t="s">
        <v>81</v>
      </c>
      <c r="C107" s="35">
        <v>0</v>
      </c>
      <c r="D107" s="35">
        <v>1600</v>
      </c>
      <c r="E107" s="35">
        <v>0</v>
      </c>
      <c r="F107" s="35">
        <v>0</v>
      </c>
      <c r="G107" s="23">
        <v>0</v>
      </c>
    </row>
    <row r="108" spans="1:7" ht="15">
      <c r="A108" s="20">
        <v>32231</v>
      </c>
      <c r="B108" s="20" t="s">
        <v>74</v>
      </c>
      <c r="C108" s="35">
        <v>0</v>
      </c>
      <c r="D108" s="35">
        <v>1600</v>
      </c>
      <c r="E108" s="35">
        <v>0</v>
      </c>
      <c r="F108" s="35">
        <v>0</v>
      </c>
      <c r="G108" s="23">
        <v>0</v>
      </c>
    </row>
    <row r="109" spans="1:7" ht="15">
      <c r="A109" s="20">
        <v>32311</v>
      </c>
      <c r="B109" s="20" t="s">
        <v>75</v>
      </c>
      <c r="C109" s="35">
        <v>0</v>
      </c>
      <c r="D109" s="35">
        <v>1600</v>
      </c>
      <c r="E109" s="35">
        <v>0</v>
      </c>
      <c r="F109" s="35">
        <v>0</v>
      </c>
      <c r="G109" s="23">
        <v>0</v>
      </c>
    </row>
    <row r="110" spans="1:7" ht="15">
      <c r="A110" s="20">
        <v>32339</v>
      </c>
      <c r="B110" s="25" t="s">
        <v>69</v>
      </c>
      <c r="C110" s="26">
        <v>0</v>
      </c>
      <c r="D110" s="26">
        <v>21000</v>
      </c>
      <c r="E110" s="26">
        <v>49625</v>
      </c>
      <c r="F110" s="26">
        <v>49625</v>
      </c>
      <c r="G110" s="23">
        <f>(F110/E110)*100</f>
        <v>100</v>
      </c>
    </row>
    <row r="111" spans="1:7" ht="15">
      <c r="A111" s="20">
        <v>32341</v>
      </c>
      <c r="B111" s="25" t="s">
        <v>76</v>
      </c>
      <c r="C111" s="26">
        <v>0</v>
      </c>
      <c r="D111" s="26">
        <v>1600</v>
      </c>
      <c r="E111" s="26">
        <v>0</v>
      </c>
      <c r="F111" s="26">
        <v>0</v>
      </c>
      <c r="G111" s="23">
        <v>0</v>
      </c>
    </row>
    <row r="112" spans="1:7" ht="15">
      <c r="A112" s="20">
        <v>32379</v>
      </c>
      <c r="B112" s="21" t="s">
        <v>70</v>
      </c>
      <c r="C112" s="26">
        <v>0</v>
      </c>
      <c r="D112" s="26">
        <v>573500</v>
      </c>
      <c r="E112" s="26">
        <v>150000</v>
      </c>
      <c r="F112" s="26">
        <v>22500</v>
      </c>
      <c r="G112" s="23">
        <f>(F112/E112)*100</f>
        <v>15</v>
      </c>
    </row>
    <row r="113" spans="1:7" ht="30">
      <c r="A113" s="20">
        <v>36822</v>
      </c>
      <c r="B113" s="32" t="s">
        <v>82</v>
      </c>
      <c r="C113" s="26">
        <v>0</v>
      </c>
      <c r="D113" s="26">
        <v>3100000</v>
      </c>
      <c r="E113" s="26">
        <v>942705.9</v>
      </c>
      <c r="F113" s="26">
        <v>0</v>
      </c>
      <c r="G113" s="23">
        <f>(F113/E113)*100</f>
        <v>0</v>
      </c>
    </row>
    <row r="114" spans="1:7" ht="15">
      <c r="A114" s="20">
        <v>42123</v>
      </c>
      <c r="B114" s="25" t="s">
        <v>71</v>
      </c>
      <c r="C114" s="26">
        <v>12752.65</v>
      </c>
      <c r="D114" s="26">
        <v>0</v>
      </c>
      <c r="E114" s="26">
        <v>0</v>
      </c>
      <c r="F114" s="26">
        <v>0</v>
      </c>
      <c r="G114" s="23">
        <v>0</v>
      </c>
    </row>
    <row r="115" spans="1:7" ht="15">
      <c r="A115" s="20">
        <v>42273</v>
      </c>
      <c r="B115" s="25" t="s">
        <v>83</v>
      </c>
      <c r="C115" s="26">
        <v>0</v>
      </c>
      <c r="D115" s="26">
        <v>40493</v>
      </c>
      <c r="E115" s="26">
        <v>0</v>
      </c>
      <c r="F115" s="26">
        <v>0</v>
      </c>
      <c r="G115" s="23">
        <v>0</v>
      </c>
    </row>
    <row r="116" spans="1:7" ht="15">
      <c r="A116" s="20">
        <v>42641</v>
      </c>
      <c r="B116" s="25" t="s">
        <v>48</v>
      </c>
      <c r="C116" s="26">
        <v>9124.51</v>
      </c>
      <c r="D116" s="26">
        <v>0</v>
      </c>
      <c r="E116" s="26">
        <v>246575</v>
      </c>
      <c r="F116" s="26">
        <v>246575</v>
      </c>
      <c r="G116" s="23">
        <f>(F116/E116)*100</f>
        <v>100</v>
      </c>
    </row>
    <row r="117" spans="1:7" ht="15">
      <c r="A117" s="20">
        <v>45111</v>
      </c>
      <c r="B117" s="25" t="s">
        <v>84</v>
      </c>
      <c r="C117" s="26">
        <v>0</v>
      </c>
      <c r="D117" s="26">
        <v>12500000</v>
      </c>
      <c r="E117" s="26">
        <v>0</v>
      </c>
      <c r="F117" s="26">
        <v>0</v>
      </c>
      <c r="G117" s="23">
        <v>0</v>
      </c>
    </row>
    <row r="118" spans="1:7" ht="15">
      <c r="A118" s="41" t="s">
        <v>72</v>
      </c>
      <c r="B118" s="41"/>
      <c r="C118" s="41"/>
      <c r="D118" s="41"/>
      <c r="E118" s="41"/>
      <c r="F118" s="41"/>
      <c r="G118" s="41"/>
    </row>
    <row r="119" spans="1:7" ht="15">
      <c r="A119" s="28">
        <v>31111</v>
      </c>
      <c r="B119" s="28" t="s">
        <v>16</v>
      </c>
      <c r="C119" s="33">
        <v>0</v>
      </c>
      <c r="D119" s="33">
        <v>840000</v>
      </c>
      <c r="E119" s="33">
        <v>54466.84</v>
      </c>
      <c r="F119" s="33">
        <v>54466.84</v>
      </c>
      <c r="G119" s="23">
        <f>(F119/E119)*100</f>
        <v>100</v>
      </c>
    </row>
    <row r="120" spans="1:7" ht="15">
      <c r="A120" s="20">
        <v>31321</v>
      </c>
      <c r="B120" s="34" t="s">
        <v>85</v>
      </c>
      <c r="C120" s="35">
        <v>0</v>
      </c>
      <c r="D120" s="35">
        <v>138600</v>
      </c>
      <c r="E120" s="35">
        <v>8987.04</v>
      </c>
      <c r="F120" s="35">
        <v>8987.03</v>
      </c>
      <c r="G120" s="23">
        <f>(F120/E120)*100</f>
        <v>99.99988872865816</v>
      </c>
    </row>
    <row r="121" spans="1:7" ht="15">
      <c r="A121" s="20">
        <v>32111</v>
      </c>
      <c r="B121" s="34" t="s">
        <v>86</v>
      </c>
      <c r="C121" s="35">
        <v>0</v>
      </c>
      <c r="D121" s="35">
        <v>562000</v>
      </c>
      <c r="E121" s="35">
        <v>0</v>
      </c>
      <c r="F121" s="35">
        <v>0</v>
      </c>
      <c r="G121" s="23">
        <v>0</v>
      </c>
    </row>
    <row r="122" spans="1:7" ht="15">
      <c r="A122" s="20">
        <v>32121</v>
      </c>
      <c r="B122" s="34" t="s">
        <v>92</v>
      </c>
      <c r="C122" s="35">
        <v>0</v>
      </c>
      <c r="D122" s="35">
        <v>0</v>
      </c>
      <c r="E122" s="35">
        <v>3618</v>
      </c>
      <c r="F122" s="35">
        <v>3618</v>
      </c>
      <c r="G122" s="23">
        <f>(F122/E122)*100</f>
        <v>100</v>
      </c>
    </row>
    <row r="123" spans="1:7" ht="15">
      <c r="A123" s="20">
        <v>32131</v>
      </c>
      <c r="B123" s="20" t="s">
        <v>55</v>
      </c>
      <c r="C123" s="35">
        <v>0</v>
      </c>
      <c r="D123" s="35">
        <v>1256321</v>
      </c>
      <c r="E123" s="35">
        <v>600000</v>
      </c>
      <c r="F123" s="35">
        <v>23534.4</v>
      </c>
      <c r="G123" s="23">
        <f>(F123/E123)*100</f>
        <v>3.9224</v>
      </c>
    </row>
    <row r="124" spans="1:7" ht="15">
      <c r="A124" s="20">
        <v>32211</v>
      </c>
      <c r="B124" s="25" t="s">
        <v>25</v>
      </c>
      <c r="C124" s="26">
        <v>0</v>
      </c>
      <c r="D124" s="26">
        <v>10000</v>
      </c>
      <c r="E124" s="26">
        <v>10000</v>
      </c>
      <c r="F124" s="26">
        <v>500</v>
      </c>
      <c r="G124" s="23">
        <f>(F124/E124)*100</f>
        <v>5</v>
      </c>
    </row>
    <row r="125" spans="1:7" ht="15">
      <c r="A125" s="20">
        <v>32229</v>
      </c>
      <c r="B125" s="21" t="s">
        <v>73</v>
      </c>
      <c r="C125" s="26">
        <v>0</v>
      </c>
      <c r="D125" s="26">
        <v>0</v>
      </c>
      <c r="E125" s="26">
        <v>0</v>
      </c>
      <c r="F125" s="26">
        <v>0</v>
      </c>
      <c r="G125" s="23">
        <v>0</v>
      </c>
    </row>
    <row r="126" spans="1:7" ht="15">
      <c r="A126" s="20">
        <v>32231</v>
      </c>
      <c r="B126" s="21" t="s">
        <v>74</v>
      </c>
      <c r="C126" s="26">
        <v>0</v>
      </c>
      <c r="D126" s="26">
        <v>10000</v>
      </c>
      <c r="E126" s="26">
        <v>0</v>
      </c>
      <c r="F126" s="26">
        <v>0</v>
      </c>
      <c r="G126" s="23">
        <v>0</v>
      </c>
    </row>
    <row r="127" spans="1:7" ht="15">
      <c r="A127" s="20">
        <v>32311</v>
      </c>
      <c r="B127" s="21" t="s">
        <v>75</v>
      </c>
      <c r="C127" s="26">
        <v>0</v>
      </c>
      <c r="D127" s="26">
        <v>1150</v>
      </c>
      <c r="E127" s="26">
        <v>0</v>
      </c>
      <c r="F127" s="26">
        <v>0</v>
      </c>
      <c r="G127" s="23">
        <v>0</v>
      </c>
    </row>
    <row r="128" spans="1:7" ht="15">
      <c r="A128" s="20">
        <v>32339</v>
      </c>
      <c r="B128" s="25" t="s">
        <v>69</v>
      </c>
      <c r="C128" s="26">
        <v>0</v>
      </c>
      <c r="D128" s="26">
        <v>158000</v>
      </c>
      <c r="E128" s="26">
        <v>175000</v>
      </c>
      <c r="F128" s="26">
        <v>89750</v>
      </c>
      <c r="G128" s="23">
        <f>(F128/E128)*100</f>
        <v>51.28571428571429</v>
      </c>
    </row>
    <row r="129" spans="1:7" ht="15">
      <c r="A129" s="20">
        <v>32341</v>
      </c>
      <c r="B129" s="21" t="s">
        <v>76</v>
      </c>
      <c r="C129" s="26">
        <v>0</v>
      </c>
      <c r="D129" s="26">
        <v>10000</v>
      </c>
      <c r="E129" s="26">
        <v>0</v>
      </c>
      <c r="F129" s="26">
        <v>0</v>
      </c>
      <c r="G129" s="23">
        <v>0</v>
      </c>
    </row>
    <row r="130" spans="1:7" ht="15">
      <c r="A130" s="20">
        <v>32359</v>
      </c>
      <c r="B130" s="21" t="s">
        <v>77</v>
      </c>
      <c r="C130" s="26">
        <v>0</v>
      </c>
      <c r="D130" s="26">
        <v>0</v>
      </c>
      <c r="E130" s="26">
        <v>0</v>
      </c>
      <c r="F130" s="26">
        <v>0</v>
      </c>
      <c r="G130" s="23">
        <v>0</v>
      </c>
    </row>
    <row r="131" spans="1:7" ht="15">
      <c r="A131" s="20">
        <v>32379</v>
      </c>
      <c r="B131" s="21" t="s">
        <v>70</v>
      </c>
      <c r="C131" s="26">
        <v>0</v>
      </c>
      <c r="D131" s="26">
        <v>470000</v>
      </c>
      <c r="E131" s="26">
        <v>710000</v>
      </c>
      <c r="F131" s="26">
        <v>252850</v>
      </c>
      <c r="G131" s="23">
        <f>(F131/E131)*100</f>
        <v>35.612676056338024</v>
      </c>
    </row>
    <row r="132" spans="1:7" ht="15">
      <c r="A132" s="20">
        <v>32399</v>
      </c>
      <c r="B132" s="21" t="s">
        <v>87</v>
      </c>
      <c r="C132" s="26">
        <v>0</v>
      </c>
      <c r="D132" s="26">
        <v>40000</v>
      </c>
      <c r="E132" s="26">
        <v>40000</v>
      </c>
      <c r="F132" s="26">
        <v>1875</v>
      </c>
      <c r="G132" s="23">
        <f>(F132/E132)*100</f>
        <v>4.6875</v>
      </c>
    </row>
    <row r="133" spans="1:7" ht="15">
      <c r="A133" s="20">
        <v>32931</v>
      </c>
      <c r="B133" s="21" t="s">
        <v>41</v>
      </c>
      <c r="C133" s="26">
        <v>9000</v>
      </c>
      <c r="D133" s="26">
        <v>6000</v>
      </c>
      <c r="E133" s="26">
        <v>6000</v>
      </c>
      <c r="F133" s="26">
        <v>2986.01</v>
      </c>
      <c r="G133" s="23">
        <f>(F133/E133)*100</f>
        <v>49.76683333333334</v>
      </c>
    </row>
    <row r="134" spans="1:7" ht="30">
      <c r="A134" s="20">
        <v>35311</v>
      </c>
      <c r="B134" s="25" t="s">
        <v>93</v>
      </c>
      <c r="C134" s="26">
        <v>0</v>
      </c>
      <c r="D134" s="26">
        <v>0</v>
      </c>
      <c r="E134" s="26">
        <v>1698716.18</v>
      </c>
      <c r="F134" s="26">
        <v>770761.72</v>
      </c>
      <c r="G134" s="23">
        <f>(F134/E134)*100</f>
        <v>45.37319000517203</v>
      </c>
    </row>
    <row r="135" spans="1:7" ht="30">
      <c r="A135" s="20">
        <v>36811</v>
      </c>
      <c r="B135" s="25" t="s">
        <v>78</v>
      </c>
      <c r="C135" s="26">
        <v>0</v>
      </c>
      <c r="D135" s="26">
        <v>5214616.57</v>
      </c>
      <c r="E135" s="26">
        <v>1069224.72</v>
      </c>
      <c r="F135" s="26">
        <v>905324.72</v>
      </c>
      <c r="G135" s="23">
        <f>(F135/E135)*100</f>
        <v>84.67113629770924</v>
      </c>
    </row>
    <row r="136" spans="1:7" ht="30">
      <c r="A136" s="20">
        <v>36812</v>
      </c>
      <c r="B136" s="25" t="s">
        <v>88</v>
      </c>
      <c r="C136" s="26">
        <v>0</v>
      </c>
      <c r="D136" s="26">
        <v>757100</v>
      </c>
      <c r="E136" s="26">
        <v>0</v>
      </c>
      <c r="F136" s="26">
        <v>0</v>
      </c>
      <c r="G136" s="23">
        <v>0</v>
      </c>
    </row>
    <row r="137" spans="1:7" ht="30">
      <c r="A137" s="20">
        <v>36931</v>
      </c>
      <c r="B137" s="25" t="s">
        <v>89</v>
      </c>
      <c r="C137" s="26">
        <v>0</v>
      </c>
      <c r="D137" s="26">
        <v>300000</v>
      </c>
      <c r="E137" s="26">
        <v>0</v>
      </c>
      <c r="F137" s="26">
        <v>0</v>
      </c>
      <c r="G137" s="23">
        <v>0</v>
      </c>
    </row>
    <row r="138" spans="1:7" ht="15">
      <c r="A138" s="20">
        <v>38131</v>
      </c>
      <c r="B138" s="25" t="s">
        <v>79</v>
      </c>
      <c r="C138" s="26">
        <v>0</v>
      </c>
      <c r="D138" s="26">
        <v>500000</v>
      </c>
      <c r="E138" s="26">
        <v>0</v>
      </c>
      <c r="F138" s="26">
        <v>0</v>
      </c>
      <c r="G138" s="23">
        <v>0</v>
      </c>
    </row>
    <row r="139" spans="1:7" ht="15">
      <c r="A139" s="20">
        <v>42313</v>
      </c>
      <c r="B139" s="21" t="s">
        <v>90</v>
      </c>
      <c r="C139" s="26">
        <v>0</v>
      </c>
      <c r="D139" s="26">
        <v>550000</v>
      </c>
      <c r="E139" s="26">
        <v>0</v>
      </c>
      <c r="F139" s="26"/>
      <c r="G139" s="23">
        <v>0</v>
      </c>
    </row>
    <row r="140" spans="1:7" ht="15">
      <c r="A140" s="17"/>
      <c r="B140" s="18" t="s">
        <v>103</v>
      </c>
      <c r="C140" s="27">
        <f>+C13+C15+C17+C18+C19+C23+C24+C25+C27+C28+C29+C30+C31+C32+C34+C35+C36+C37+C38+C39+C40+C41+C42+C44+C45+C46+C47+C48+C51+C54+C56+C57+C61+C65+C66+C70+C71+C72+C73+C80+C81+C83+C84+C85+C87+C88+C90+C92+C94+C95+C96+C97+C114+C116+C133</f>
        <v>8398469.97</v>
      </c>
      <c r="D140" s="27">
        <f>+D13+D15+D17+D18+D19+D23+D24+D25+D27+D28+D29+D30+D31+D32+D34+D35+D36+D37+D38+D39+D40+D41+D42+D44+D45+D46+D47+D48+D51+D52+D63+D65+D66+D67+D68+D69+D70+D71+D72+D73+D74+D75+D76+D77+D78+D79+D80+D81+D82+D83+D84+D86+D87+D88+D103+D105+D106+D107+D108+D109+D110+D111+D112+D113+D115+D117+D119+D120+D121+D123+D124+D126+D127+D128+D129+D131+D132+D133+D135+D136+D137+D138+D139</f>
        <v>38710944.29</v>
      </c>
      <c r="E140" s="27">
        <f>+E13+E15+E17+E18+E19+E23+E24+E25+E27+E28+E29+E30+E31+E32+E34+E35+E36+E37+E38+E39+E40+E41+E42+E44+E45+E46+E47+E48+E51+E52+E63+E65+E66+E67+E68+E69+E70+E71+E72+E73+E74+E75+E76+E77+E78+E79+E81+E82+E83+E84+E86+E87+E88+E99+E100+E101+E103+E104+E105+E106+E110+E112+E113+E116+E119+E120+E122+E123+E124+E128+E131+E132+E133+E134+E135</f>
        <v>17445582.740000002</v>
      </c>
      <c r="F140" s="27">
        <f>+F13+F15+F17+F18+F19+F23+F24+F25+F27+F28+F29+F30+F31+F32+F34+F35+F36+F37+F38+F39+F40+F41+F42+F44+F45+F46+F47+F48+F51+F52+F54+F57+F59+F65+F66+F69+F79+F83+F88+F90+F99+F100+F101+F103+F104+F105+F106+F110+F112+F116+F119+F120+F122+F123+F124+F128+F131+F132+F133+F134+F135</f>
        <v>11042612.610000001</v>
      </c>
      <c r="G140" s="16">
        <f>(F140/E140)*100</f>
        <v>63.297470623787255</v>
      </c>
    </row>
    <row r="143" spans="1:2" ht="15">
      <c r="A143" s="36"/>
      <c r="B143" s="36"/>
    </row>
    <row r="149" spans="1:5" ht="15">
      <c r="A149" s="36" t="s">
        <v>105</v>
      </c>
      <c r="B149" s="36"/>
      <c r="E149" s="5" t="s">
        <v>106</v>
      </c>
    </row>
    <row r="151" ht="15">
      <c r="E151" s="5" t="s">
        <v>107</v>
      </c>
    </row>
  </sheetData>
  <sheetProtection/>
  <mergeCells count="17">
    <mergeCell ref="A53:G53"/>
    <mergeCell ref="A143:B143"/>
    <mergeCell ref="A55:G55"/>
    <mergeCell ref="A60:G60"/>
    <mergeCell ref="A64:G64"/>
    <mergeCell ref="A89:G89"/>
    <mergeCell ref="A98:G98"/>
    <mergeCell ref="A149:B149"/>
    <mergeCell ref="A7:G7"/>
    <mergeCell ref="A91:F91"/>
    <mergeCell ref="A93:F93"/>
    <mergeCell ref="A102:G102"/>
    <mergeCell ref="A58:G58"/>
    <mergeCell ref="A118:G118"/>
    <mergeCell ref="A62:F62"/>
    <mergeCell ref="A10:G10"/>
    <mergeCell ref="A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2022-03-21T10:48:45Z</cp:lastPrinted>
  <dcterms:created xsi:type="dcterms:W3CDTF">2013-09-11T11:00:21Z</dcterms:created>
  <dcterms:modified xsi:type="dcterms:W3CDTF">2022-03-21T13:37:13Z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